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JSA" state="visible" r:id="rId5"/>
    <sheet sheetId="3" name="Risk Matrix" state="visible" r:id="rId6"/>
    <sheet sheetId="4" name="Sign-off" state="visible" r:id="rId7"/>
    <sheet sheetId="5" name="Toolbox Talks" state="visible" r:id="rId8"/>
    <sheet sheetId="6" name="Dashboard" state="visible" r:id="rId9"/>
  </sheets>
  <calcPr calcId="171027" fullCalcOnLoad="1"/>
</workbook>
</file>

<file path=xl/sharedStrings.xml><?xml version="1.0" encoding="utf-8"?>
<sst xmlns="http://schemas.openxmlformats.org/spreadsheetml/2006/main" count="157" uniqueCount="137">
  <si>
    <t>Job Safety Analysis Template</t>
  </si>
  <si>
    <t>Purpose</t>
  </si>
  <si>
    <t>A job safety analysis (JSA), also called a job hazard analysis (JHA), breaks one job into its steps, names the hazard in each step, and records the controls that make the step safer. This workbook scores each hazard by likelihood and severity before and after controls, shows where every step sits on a 5x5 risk matrix, and keeps the crew sign-off and a toolbox talk attendance log. Replace the synthetic sample job, crew and talks with your own.</t>
  </si>
  <si>
    <t>Clean-room disclosure</t>
  </si>
  <si>
    <t>Clean-room disclosure: every formula, layout, instruction, and sample figure in this workbook was authored from scratch for Field Service Software IO. No vendor workbook, gated template, branding, or sample dataset was downloaded, inspected, mirrored, transformed, or adapted in building this file. All names, jobs, scores, and figures shown are synthetic and for illustration only.</t>
  </si>
  <si>
    <t>What’s in this workbook</t>
  </si>
  <si>
    <t>JSA</t>
  </si>
  <si>
    <t>The job header (job, location, date, prepared by) and up to 50 steps. Each step gets a task, a hazard, a likelihood and severity before controls, the controls, and a likelihood and severity after controls. Risk scores, ratings and Row check are calculated.</t>
  </si>
  <si>
    <t>Risk Matrix</t>
  </si>
  <si>
    <t>Your rating bands (the highest score that rates Low, Medium and High; anything above High is Extreme) and two 5x5 grids that count how many steps sit at each likelihood and severity, before and after controls.</t>
  </si>
  <si>
    <t>Sign-off</t>
  </si>
  <si>
    <t>One row per person who reviewed the JSA: name, company or role, date and whether they signed.</t>
  </si>
  <si>
    <t>Toolbox Talks</t>
  </si>
  <si>
    <t>One row per safety briefing: date, topic, presenter, number of attendees and whether a sign-in sheet was kept.</t>
  </si>
  <si>
    <t>Dashboard</t>
  </si>
  <si>
    <t>Steps analyzed, high or extreme hazards before and after controls, average scores, the risk-score reduction, sign-off and talk attendance, and the data checks.</t>
  </si>
  <si>
    <t>How to use this workbook</t>
  </si>
  <si>
    <t>1. If your spreadsheet app opens the file read-only, turn on editing so the formulas calculate.</t>
  </si>
  <si>
    <t>2. On JSA, type the job, location, date and who prepared it.</t>
  </si>
  <si>
    <t>3. List the job's steps in order, one per row, with the hazard in each step. Clear the sample steps first. A step with two hazards takes two rows.</t>
  </si>
  <si>
    <t>4. Score each hazard before controls: likelihood and severity, each a whole number from 1 (lowest) to 5 (highest). The risk score is likelihood times severity, from 1 to 25.</t>
  </si>
  <si>
    <t>5. Write the controls for each hazard, then score likelihood and severity again as if the controls are in place.</t>
  </si>
  <si>
    <t>6. On Risk Matrix, set the highest score that rates Low, Medium and High. Use whole numbers from 1 to 24, each higher than the one before. Scores above High rate Extreme.</t>
  </si>
  <si>
    <t>7. Read the ratings on JSA and the two grids on Risk Matrix to see which hazards are still High or Extreme after controls.</t>
  </si>
  <si>
    <t>8. On Sign-off, list everyone who reviewed the JSA, with the date and Yes or No for signed. On Toolbox Talks, log each safety briefing with its date, topic, presenter, attendee count (0 to 500) and Yes or No for the sign-in sheet.</t>
  </si>
  <si>
    <t>9. Fix every Row check that is not OK. Check inputs means a required cell is blank or a value is outside its range or list. Add controls means a step has no controls written. Check scores means the score after controls is higher than before.</t>
  </si>
  <si>
    <t>10. The Dashboard figures other than the row counts read Check data until Data check on Dashboard reads OK.</t>
  </si>
  <si>
    <t>Colour legend</t>
  </si>
  <si>
    <t/>
  </si>
  <si>
    <t>Input — enter or edit your own data here</t>
  </si>
  <si>
    <t>Calculated — formula-driven, please do not overwrite</t>
  </si>
  <si>
    <t>Output — key result for reporting and dashboards</t>
  </si>
  <si>
    <t>Using this workbook in Google Sheets</t>
  </si>
  <si>
    <t>To use this workbook in Google Sheets: open Google Sheets, choose File &gt; Import &gt; Upload, select this .xlsx file, and choose Insert new sheet(s). The workbook has no macros. Formatting can differ, so check the results, dropdowns and colors after import.</t>
  </si>
  <si>
    <t>Limitations</t>
  </si>
  <si>
    <t>The scores are your crew's judgment, not measurements, and the risk-score reduction compares the scores you entered, not injury rates. The rating bands and the 1-to-5 scales are this template's own method; this workbook is a planning record, not a form any regulator issues, and it does not say what any rule requires. The JSA holds one job with up to 50 steps (rows 8 to 57); copy the JSA sheet for another job, and note that Risk Matrix and Dashboard read the original JSA sheet only. Sign-off and Toolbox Talks hold 200 rows each (to row 201). There are no electronic signatures: print the JSA and Sign-off sheets for the crew to sign.</t>
  </si>
  <si>
    <t>Free template from Field Service Software IO: browse more free field service templates →</t>
  </si>
  <si>
    <t>Job</t>
  </si>
  <si>
    <t>Replace compressor on rooftop unit RTU-2</t>
  </si>
  <si>
    <t>Location</t>
  </si>
  <si>
    <t>Riverside medical office, roof level</t>
  </si>
  <si>
    <t>Date</t>
  </si>
  <si>
    <t>Date check</t>
  </si>
  <si>
    <t>Prepared by</t>
  </si>
  <si>
    <t>Dana Ruiz</t>
  </si>
  <si>
    <t>Score likelihood and severity from 1 (lowest) to 5 (highest). Risk = likelihood x severity. Ratings use the bands on Risk Matrix.</t>
  </si>
  <si>
    <t>Step #</t>
  </si>
  <si>
    <t>Task step</t>
  </si>
  <si>
    <t>Hazard</t>
  </si>
  <si>
    <t>Likelihood before</t>
  </si>
  <si>
    <t>Severity before</t>
  </si>
  <si>
    <t>Risk before</t>
  </si>
  <si>
    <t>Rating before</t>
  </si>
  <si>
    <t>Controls</t>
  </si>
  <si>
    <t>Likelihood after</t>
  </si>
  <si>
    <t>Severity after</t>
  </si>
  <si>
    <t>Risk after</t>
  </si>
  <si>
    <t>Rating after</t>
  </si>
  <si>
    <t>Row check</t>
  </si>
  <si>
    <t>Set up ladder at rooftop access hatch</t>
  </si>
  <si>
    <t>Fall from ladder</t>
  </si>
  <si>
    <t>Ladder tied off and footed, three points of contact</t>
  </si>
  <si>
    <t>Lock out and tag out the RTU disconnect</t>
  </si>
  <si>
    <t>Unexpected start-up or shock</t>
  </si>
  <si>
    <t>Lock and tag the disconnect, test for zero voltage</t>
  </si>
  <si>
    <t>Remove access panels</t>
  </si>
  <si>
    <t>Cuts from sheet-metal edges</t>
  </si>
  <si>
    <t>Cut-resistant gloves, lay panels flat out of the way</t>
  </si>
  <si>
    <t>Recover refrigerant</t>
  </si>
  <si>
    <t>Frostbite or pressure release</t>
  </si>
  <si>
    <t>Insulated gloves, face shield, check hoses first</t>
  </si>
  <si>
    <t>Braze replacement valve</t>
  </si>
  <si>
    <t>Burns and fire</t>
  </si>
  <si>
    <t>Clear combustibles, extinguisher at hand, fire watch</t>
  </si>
  <si>
    <t>Lift replacement compressor to roof</t>
  </si>
  <si>
    <t>Struck by falling load</t>
  </si>
  <si>
    <t>Barricade drop zone, tag lines, one signal person</t>
  </si>
  <si>
    <t>Restore power and test</t>
  </si>
  <si>
    <t>Arc flash during testing</t>
  </si>
  <si>
    <t>Arc-rated gloves and face shield, stand to the side</t>
  </si>
  <si>
    <t>Clean up and remove debris</t>
  </si>
  <si>
    <t>Slips on wet roof membrane</t>
  </si>
  <si>
    <t>Slip-resistant boots, squeegee water, bag debris</t>
  </si>
  <si>
    <t>Low: scores up to</t>
  </si>
  <si>
    <t>Bands check</t>
  </si>
  <si>
    <t>Medium: scores up to</t>
  </si>
  <si>
    <t>Scores above High rate Extreme. Likelihood runs down, severity runs across; each cell counts the steps scored there, and its color is that score's band.</t>
  </si>
  <si>
    <t>High: scores up to</t>
  </si>
  <si>
    <t>Before controls (steps per cell)</t>
  </si>
  <si>
    <t>Likelihood \ Severity</t>
  </si>
  <si>
    <t>After controls (steps per cell)</t>
  </si>
  <si>
    <t>Name</t>
  </si>
  <si>
    <t>Company or role</t>
  </si>
  <si>
    <t>Signed</t>
  </si>
  <si>
    <t>Lead technician</t>
  </si>
  <si>
    <t>Yes</t>
  </si>
  <si>
    <t>Marco Chen</t>
  </si>
  <si>
    <t>Service technician</t>
  </si>
  <si>
    <t>Luis Ortega</t>
  </si>
  <si>
    <t>Apprentice</t>
  </si>
  <si>
    <t>No</t>
  </si>
  <si>
    <t>Crane operator</t>
  </si>
  <si>
    <t>Subcontractor, crane crew</t>
  </si>
  <si>
    <t>Topic</t>
  </si>
  <si>
    <t>Presenter</t>
  </si>
  <si>
    <t>Attendees</t>
  </si>
  <si>
    <t>Sign-in sheet kept</t>
  </si>
  <si>
    <t>Ladder setup and three points of contact</t>
  </si>
  <si>
    <t>Lockout/tagout on rooftop units</t>
  </si>
  <si>
    <t>Hot work and fire watch</t>
  </si>
  <si>
    <t>Metric</t>
  </si>
  <si>
    <t>Result</t>
  </si>
  <si>
    <t>How it is calculated</t>
  </si>
  <si>
    <t>Steps analyzed</t>
  </si>
  <si>
    <t>Rows on JSA with anything typed in them.</t>
  </si>
  <si>
    <t>High or extreme before controls</t>
  </si>
  <si>
    <t>Steps whose risk before controls rates High or Extreme.</t>
  </si>
  <si>
    <t>High or extreme after controls</t>
  </si>
  <si>
    <t>Steps still rated High or Extreme with the controls in place.</t>
  </si>
  <si>
    <t>Average risk before</t>
  </si>
  <si>
    <t>Average risk score before controls, out of 25.</t>
  </si>
  <si>
    <t>Average risk after</t>
  </si>
  <si>
    <t>Average risk score after controls, out of 25.</t>
  </si>
  <si>
    <t>Risk-score reduction</t>
  </si>
  <si>
    <t>How far the entered scores fell with controls: (before total - after total) / before total. Not a measured drop in real-world risk.</t>
  </si>
  <si>
    <t>Highest residual score</t>
  </si>
  <si>
    <t>The highest risk score left after controls.</t>
  </si>
  <si>
    <t>Sign-off complete</t>
  </si>
  <si>
    <t>People who signed, out of everyone listed on Sign-off.</t>
  </si>
  <si>
    <t>Toolbox talks logged</t>
  </si>
  <si>
    <t>Rows on Toolbox Talks with anything typed in them.</t>
  </si>
  <si>
    <t>Talk attendees</t>
  </si>
  <si>
    <t>Attendees across every logged talk. One person at three talks counts three times.</t>
  </si>
  <si>
    <t>Rows to check</t>
  </si>
  <si>
    <t>Rows whose Row check is not OK, plus the bands check on Risk Matrix and the date check on JSA.</t>
  </si>
  <si>
    <t>Data check</t>
  </si>
  <si>
    <t>Do not rely on the figures above until this reads 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</si>
</sst>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mm-dd"/>
    <numFmt numFmtId="165" formatCode="0;-0;&quot;–&quot;"/>
    <numFmt numFmtId="166" formatCode="0.0%"/>
  </numFmts>
  <fonts count="12" x14ac:knownFonts="1">
    <font>
      <color theme="1"/>
      <family val="2"/>
      <scheme val="minor"/>
      <sz val="11"/>
      <name val="Calibri"/>
    </font>
    <font>
      <b/>
      <sz val="16"/>
    </font>
    <font>
      <b/>
      <sz val="12"/>
    </font>
    <font>
      <i/>
    </font>
    <font>
      <b/>
    </font>
    <font>
      <b/>
      <u/>
      <color rgb="FF1155CC"/>
      <sz val="13"/>
    </font>
    <font>
      <b/>
      <sz val="9"/>
    </font>
    <font>
      <i/>
      <sz val="9"/>
    </font>
    <font>
      <b/>
      <color rgb="FFFFFFFF"/>
      <sz val="9"/>
    </font>
    <font>
      <b/>
      <sz val="14"/>
    </font>
    <font>
      <b/>
      <color rgb="FFFFFFFF"/>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38">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0" borderId="0" xfId="0" applyFont="1" applyAlignment="1">
      <alignment vertical="center" wrapText="1"/>
    </xf>
    <xf numFmtId="0" fontId="0" fillId="2" borderId="1" xfId="0" applyFill="1" applyBorder="1" applyAlignment="1">
      <alignment horizontal="left" vertical="center"/>
    </xf>
    <xf numFmtId="164" fontId="0" fillId="2" borderId="1" xfId="0" applyNumberFormat="1" applyFill="1" applyBorder="1" applyAlignment="1">
      <alignment horizontal="left" vertical="center"/>
    </xf>
    <xf numFmtId="0" fontId="6" fillId="0" borderId="0" xfId="0" applyFont="1" applyAlignment="1">
      <alignment horizontal="right"/>
    </xf>
    <xf numFmtId="0" fontId="4" fillId="3" borderId="1" xfId="0" applyFont="1" applyFill="1" applyBorder="1" applyAlignment="1">
      <alignment horizontal="center" vertical="center"/>
    </xf>
    <xf numFmtId="0" fontId="7" fillId="0" borderId="0" xfId="0" applyFont="1"/>
    <xf numFmtId="0" fontId="8" fillId="5" borderId="1" xfId="0" applyFont="1" applyFill="1" applyBorder="1" applyAlignment="1">
      <alignment horizontal="center" vertical="center" wrapText="1"/>
    </xf>
    <xf numFmtId="1" fontId="0" fillId="2" borderId="1" xfId="0" applyNumberFormat="1" applyFill="1" applyBorder="1" applyAlignment="1">
      <alignment horizontal="center" vertical="center"/>
    </xf>
    <xf numFmtId="0" fontId="0" fillId="2" borderId="1" xfId="0" applyFill="1" applyBorder="1" applyAlignment="1">
      <alignment horizontal="left" vertical="center" wrapText="1"/>
    </xf>
    <xf numFmtId="1" fontId="0" fillId="3" borderId="1" xfId="0" applyNumberFormat="1" applyFill="1" applyBorder="1" applyAlignment="1">
      <alignment horizontal="center" vertical="center"/>
    </xf>
    <xf numFmtId="0" fontId="9" fillId="0" borderId="0" xfId="0" applyFont="1"/>
    <xf numFmtId="0" fontId="4" fillId="0" borderId="0" xfId="0" applyFont="1"/>
    <xf numFmtId="1" fontId="4" fillId="2" borderId="1" xfId="0" applyNumberFormat="1" applyFont="1" applyFill="1" applyBorder="1" applyAlignment="1">
      <alignment horizontal="center" vertical="center"/>
    </xf>
    <xf numFmtId="0" fontId="4" fillId="0" borderId="0" xfId="0" applyFont="1" applyAlignment="1">
      <alignment horizontal="right"/>
    </xf>
    <xf numFmtId="0" fontId="7" fillId="0" borderId="0" xfId="0" applyFont="1" applyAlignment="1">
      <alignment vertical="top" wrapText="1"/>
    </xf>
    <xf numFmtId="0" fontId="2" fillId="0" borderId="0" xfId="0" applyFont="1"/>
    <xf numFmtId="0" fontId="10" fillId="5" borderId="1" xfId="0" applyFont="1" applyFill="1" applyBorder="1" applyAlignment="1">
      <alignment horizontal="center" vertical="center" wrapText="1"/>
    </xf>
    <xf numFmtId="0" fontId="4" fillId="0" borderId="0" xfId="0" applyFont="1" applyAlignment="1">
      <alignment horizontal="center" vertical="center"/>
    </xf>
    <xf numFmtId="165" fontId="4" fillId="3" borderId="1" xfId="0" applyNumberFormat="1" applyFont="1" applyFill="1" applyBorder="1" applyAlignment="1">
      <alignment horizontal="center" vertical="center"/>
    </xf>
    <xf numFmtId="164" fontId="0" fillId="2" borderId="1" xfId="0" applyNumberFormat="1" applyFill="1" applyBorder="1" applyAlignment="1">
      <alignment horizontal="center" vertical="center"/>
    </xf>
    <xf numFmtId="0" fontId="0" fillId="2" borderId="1" xfId="0" applyFill="1" applyBorder="1" applyAlignment="1">
      <alignment horizontal="center" vertical="center"/>
    </xf>
    <xf numFmtId="0" fontId="4" fillId="0" borderId="0" xfId="0" applyFont="1" applyAlignment="1">
      <alignment vertical="center" wrapText="1"/>
    </xf>
    <xf numFmtId="3" fontId="4" fillId="4" borderId="1" xfId="0" applyNumberFormat="1" applyFont="1" applyFill="1" applyBorder="1" applyAlignment="1">
      <alignment horizontal="center" vertical="center"/>
    </xf>
    <xf numFmtId="2" fontId="4" fillId="4" borderId="1" xfId="0" applyNumberFormat="1" applyFont="1" applyFill="1" applyBorder="1" applyAlignment="1">
      <alignment horizontal="center" vertical="center"/>
    </xf>
    <xf numFmtId="166"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11" fillId="4" borderId="0" xfId="0" applyFont="1" applyFill="1" applyAlignment="1">
      <alignment horizontal="center" vertical="center" wrapText="1"/>
    </xf>
  </cellXfs>
  <cellStyles count="1">
    <cellStyle name="Normal" xfId="0" builtinId="0"/>
  </cellStyles>
  <dxfs count="36">
    <dxf>
      <font>
        <b/>
        <color rgb="FF7F6000"/>
      </font>
      <fill>
        <patternFill patternType="solid">
          <bgColor rgb="FFFFE599"/>
        </patternFill>
      </fill>
    </dxf>
    <dxf>
      <font>
        <b/>
        <color rgb="FF9C0006"/>
      </font>
      <fill>
        <patternFill patternType="solid">
          <bgColor rgb="FFF4C7C3"/>
        </patternFill>
      </fill>
    </dxf>
    <dxf>
      <font>
        <b/>
        <color rgb="FF7F3500"/>
      </font>
      <fill>
        <patternFill patternType="solid">
          <bgColor rgb="FFF9CB9C"/>
        </patternFill>
      </fill>
    </dxf>
    <dxf>
      <font>
        <b/>
        <color rgb="FF7F6000"/>
      </font>
      <fill>
        <patternFill patternType="solid">
          <bgColor rgb="FFFFE599"/>
        </patternFill>
      </fill>
    </dxf>
    <dxf>
      <font>
        <b/>
        <color rgb="FF274E13"/>
      </font>
      <fill>
        <patternFill patternType="solid">
          <bgColor rgb="FFD9EAD3"/>
        </patternFill>
      </fill>
    </dxf>
    <dxf>
      <font>
        <b/>
        <color rgb="FF9C0006"/>
      </font>
      <fill>
        <patternFill patternType="solid">
          <bgColor rgb="FFF4C7C3"/>
        </patternFill>
      </fill>
    </dxf>
    <dxf>
      <font>
        <b/>
        <color rgb="FF7F3500"/>
      </font>
      <fill>
        <patternFill patternType="solid">
          <bgColor rgb="FFF9CB9C"/>
        </patternFill>
      </fill>
    </dxf>
    <dxf>
      <font>
        <b/>
        <color rgb="FF7F6000"/>
      </font>
      <fill>
        <patternFill patternType="solid">
          <bgColor rgb="FFFFE599"/>
        </patternFill>
      </fill>
    </dxf>
    <dxf>
      <font>
        <b/>
        <color rgb="FF274E13"/>
      </font>
      <fill>
        <patternFill patternType="solid">
          <bgColor rgb="FFD9EAD3"/>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274E13"/>
      </font>
      <fill>
        <patternFill patternType="solid">
          <bgColor rgb="FFD9EAD3"/>
        </patternFill>
      </fill>
    </dxf>
    <dxf>
      <fill>
        <patternFill patternType="solid">
          <bgColor rgb="FFF4C7C3"/>
        </patternFill>
      </fill>
    </dxf>
    <dxf>
      <fill>
        <patternFill patternType="solid">
          <bgColor rgb="FFF9CB9C"/>
        </patternFill>
      </fill>
    </dxf>
    <dxf>
      <fill>
        <patternFill patternType="solid">
          <bgColor rgb="FFFFE599"/>
        </patternFill>
      </fill>
    </dxf>
    <dxf>
      <fill>
        <patternFill patternType="solid">
          <bgColor rgb="FFD9EAD3"/>
        </patternFill>
      </fill>
    </dxf>
    <dxf>
      <fill>
        <patternFill patternType="solid">
          <bgColor rgb="FFF4C7C3"/>
        </patternFill>
      </fill>
    </dxf>
    <dxf>
      <fill>
        <patternFill patternType="solid">
          <bgColor rgb="FFF9CB9C"/>
        </patternFill>
      </fill>
    </dxf>
    <dxf>
      <fill>
        <patternFill patternType="solid">
          <bgColor rgb="FFFFE599"/>
        </patternFill>
      </fill>
    </dxf>
    <dxf>
      <fill>
        <patternFill patternType="solid">
          <bgColor rgb="FFD9EAD3"/>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9C0006"/>
      </font>
      <fill>
        <patternFill patternType="solid">
          <bgColor rgb="FFF4C7C3"/>
        </patternFill>
      </fill>
    </dxf>
    <dxf>
      <font>
        <b/>
        <color rgb="FF7F6000"/>
      </font>
      <fill>
        <patternFill patternType="solid">
          <bgColor rgb="FFFFE599"/>
        </patternFill>
      </fill>
    </dxf>
    <dxf>
      <font>
        <b/>
        <color rgb="FF274E13"/>
      </font>
      <fill>
        <patternFill patternType="solid">
          <bgColor rgb="FFD9EA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job-safety-analysis-templat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job-safety-analysis-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60"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45" customHeight="1" spans="1:6" x14ac:dyDescent="0.25">
      <c r="A10" s="5" t="s">
        <v>6</v>
      </c>
      <c r="B10" s="5"/>
      <c r="C10" s="2" t="s">
        <v>7</v>
      </c>
      <c r="D10" s="2"/>
      <c r="E10" s="2"/>
      <c r="F10" s="2"/>
    </row>
    <row r="11" ht="45" customHeight="1" spans="1:6" x14ac:dyDescent="0.25">
      <c r="A11" s="5" t="s">
        <v>8</v>
      </c>
      <c r="B11" s="5"/>
      <c r="C11" s="2" t="s">
        <v>9</v>
      </c>
      <c r="D11" s="2"/>
      <c r="E11" s="2"/>
      <c r="F11" s="2"/>
    </row>
    <row r="12" ht="30" customHeight="1" spans="1:6" x14ac:dyDescent="0.25">
      <c r="A12" s="5" t="s">
        <v>10</v>
      </c>
      <c r="B12" s="5"/>
      <c r="C12" s="2" t="s">
        <v>11</v>
      </c>
      <c r="D12" s="2"/>
      <c r="E12" s="2"/>
      <c r="F12" s="2"/>
    </row>
    <row r="13" ht="30" customHeight="1" spans="1:6" x14ac:dyDescent="0.25">
      <c r="A13" s="5" t="s">
        <v>12</v>
      </c>
      <c r="B13" s="5"/>
      <c r="C13" s="2" t="s">
        <v>13</v>
      </c>
      <c r="D13" s="2"/>
      <c r="E13" s="2"/>
      <c r="F13" s="2"/>
    </row>
    <row r="14" ht="30" customHeight="1" spans="1:6" x14ac:dyDescent="0.25">
      <c r="A14" s="5" t="s">
        <v>14</v>
      </c>
      <c r="B14" s="5"/>
      <c r="C14" s="2" t="s">
        <v>15</v>
      </c>
      <c r="D14" s="2"/>
      <c r="E14" s="2"/>
      <c r="F14" s="2"/>
    </row>
    <row r="15" spans="1:6" x14ac:dyDescent="0.25">
      <c r="A15" s="2"/>
      <c r="B15" s="2"/>
      <c r="C15" s="2"/>
      <c r="D15" s="2"/>
      <c r="E15" s="2"/>
      <c r="F15" s="2"/>
    </row>
    <row r="16" spans="1:6" x14ac:dyDescent="0.25">
      <c r="A16" s="3" t="s">
        <v>16</v>
      </c>
      <c r="B16" s="3"/>
      <c r="C16" s="3"/>
      <c r="D16" s="3"/>
      <c r="E16" s="3"/>
      <c r="F16" s="3"/>
    </row>
    <row r="17" ht="30" customHeight="1" spans="1:6" x14ac:dyDescent="0.25">
      <c r="A17" s="2" t="s">
        <v>17</v>
      </c>
      <c r="B17" s="2"/>
      <c r="C17" s="2"/>
      <c r="D17" s="2"/>
      <c r="E17" s="2"/>
      <c r="F17" s="2"/>
    </row>
    <row r="18" ht="30" customHeight="1" spans="1:6" x14ac:dyDescent="0.25">
      <c r="A18" s="2" t="s">
        <v>18</v>
      </c>
      <c r="B18" s="2"/>
      <c r="C18" s="2"/>
      <c r="D18" s="2"/>
      <c r="E18" s="2"/>
      <c r="F18" s="2"/>
    </row>
    <row r="19" ht="30" customHeight="1" spans="1:6" x14ac:dyDescent="0.25">
      <c r="A19" s="2" t="s">
        <v>19</v>
      </c>
      <c r="B19" s="2"/>
      <c r="C19" s="2"/>
      <c r="D19" s="2"/>
      <c r="E19" s="2"/>
      <c r="F19" s="2"/>
    </row>
    <row r="20" ht="30" customHeight="1" spans="1:6" x14ac:dyDescent="0.25">
      <c r="A20" s="2" t="s">
        <v>20</v>
      </c>
      <c r="B20" s="2"/>
      <c r="C20" s="2"/>
      <c r="D20" s="2"/>
      <c r="E20" s="2"/>
      <c r="F20" s="2"/>
    </row>
    <row r="21" ht="30" customHeight="1" spans="1:6" x14ac:dyDescent="0.25">
      <c r="A21" s="2" t="s">
        <v>21</v>
      </c>
      <c r="B21" s="2"/>
      <c r="C21" s="2"/>
      <c r="D21" s="2"/>
      <c r="E21" s="2"/>
      <c r="F21" s="2"/>
    </row>
    <row r="22" ht="30" customHeight="1" spans="1:6" x14ac:dyDescent="0.25">
      <c r="A22" s="2" t="s">
        <v>22</v>
      </c>
      <c r="B22" s="2"/>
      <c r="C22" s="2"/>
      <c r="D22" s="2"/>
      <c r="E22" s="2"/>
      <c r="F22" s="2"/>
    </row>
    <row r="23" ht="30" customHeight="1" spans="1:6" x14ac:dyDescent="0.25">
      <c r="A23" s="2" t="s">
        <v>23</v>
      </c>
      <c r="B23" s="2"/>
      <c r="C23" s="2"/>
      <c r="D23" s="2"/>
      <c r="E23" s="2"/>
      <c r="F23" s="2"/>
    </row>
    <row r="24" ht="30" customHeight="1" spans="1:6" x14ac:dyDescent="0.25">
      <c r="A24" s="2" t="s">
        <v>24</v>
      </c>
      <c r="B24" s="2"/>
      <c r="C24" s="2"/>
      <c r="D24" s="2"/>
      <c r="E24" s="2"/>
      <c r="F24" s="2"/>
    </row>
    <row r="25" ht="30" customHeight="1" spans="1:6" x14ac:dyDescent="0.25">
      <c r="A25" s="2" t="s">
        <v>25</v>
      </c>
      <c r="B25" s="2"/>
      <c r="C25" s="2"/>
      <c r="D25" s="2"/>
      <c r="E25" s="2"/>
      <c r="F25" s="2"/>
    </row>
    <row r="26" ht="30" customHeight="1" spans="1:6" x14ac:dyDescent="0.25">
      <c r="A26" s="2" t="s">
        <v>26</v>
      </c>
      <c r="B26" s="2"/>
      <c r="C26" s="2"/>
      <c r="D26" s="2"/>
      <c r="E26" s="2"/>
      <c r="F26" s="2"/>
    </row>
    <row r="27" spans="1:6" x14ac:dyDescent="0.25">
      <c r="A27" s="2"/>
      <c r="B27" s="2"/>
      <c r="C27" s="2"/>
      <c r="D27" s="2"/>
      <c r="E27" s="2"/>
      <c r="F27" s="2"/>
    </row>
    <row r="28" spans="1:6" x14ac:dyDescent="0.25">
      <c r="A28" s="3" t="s">
        <v>27</v>
      </c>
      <c r="B28" s="3"/>
      <c r="C28" s="3"/>
      <c r="D28" s="3"/>
      <c r="E28" s="3"/>
      <c r="F28" s="3"/>
    </row>
    <row r="29" spans="1:6" x14ac:dyDescent="0.25">
      <c r="A29" s="5" t="s">
        <v>27</v>
      </c>
      <c r="B29" s="2"/>
      <c r="C29" s="2"/>
      <c r="D29" s="2"/>
      <c r="E29" s="2"/>
      <c r="F29" s="2"/>
    </row>
    <row r="30" spans="1:6" x14ac:dyDescent="0.25">
      <c r="A30" s="6" t="s">
        <v>28</v>
      </c>
      <c r="B30" s="7" t="s">
        <v>29</v>
      </c>
      <c r="C30" s="2"/>
      <c r="D30" s="2"/>
      <c r="E30" s="2"/>
      <c r="F30" s="2"/>
    </row>
    <row r="31" spans="1:6" x14ac:dyDescent="0.25">
      <c r="A31" s="8" t="s">
        <v>28</v>
      </c>
      <c r="B31" s="7" t="s">
        <v>30</v>
      </c>
      <c r="C31" s="2"/>
      <c r="D31" s="2"/>
      <c r="E31" s="2"/>
      <c r="F31" s="2"/>
    </row>
    <row r="32" spans="1:6" x14ac:dyDescent="0.25">
      <c r="A32" s="9" t="s">
        <v>28</v>
      </c>
      <c r="B32" s="7" t="s">
        <v>31</v>
      </c>
      <c r="C32" s="2"/>
      <c r="D32" s="2"/>
      <c r="E32" s="2"/>
      <c r="F32" s="2"/>
    </row>
    <row r="33" spans="1:6" x14ac:dyDescent="0.25">
      <c r="A33" s="2"/>
      <c r="B33" s="2"/>
      <c r="C33" s="2"/>
      <c r="D33" s="2"/>
      <c r="E33" s="2"/>
      <c r="F33" s="2"/>
    </row>
    <row r="34" spans="1:6" x14ac:dyDescent="0.25">
      <c r="A34" s="3" t="s">
        <v>32</v>
      </c>
      <c r="B34" s="3"/>
      <c r="C34" s="3"/>
      <c r="D34" s="3"/>
      <c r="E34" s="3"/>
      <c r="F34" s="3"/>
    </row>
    <row r="35" ht="30" customHeight="1" spans="1:6" x14ac:dyDescent="0.25">
      <c r="A35" s="2" t="s">
        <v>33</v>
      </c>
      <c r="B35" s="2"/>
      <c r="C35" s="2"/>
      <c r="D35" s="2"/>
      <c r="E35" s="2"/>
      <c r="F35" s="2"/>
    </row>
    <row r="36" spans="1:6" x14ac:dyDescent="0.25">
      <c r="A36" s="2"/>
      <c r="B36" s="2"/>
      <c r="C36" s="2"/>
      <c r="D36" s="2"/>
      <c r="E36" s="2"/>
      <c r="F36" s="2"/>
    </row>
    <row r="37" spans="1:6" x14ac:dyDescent="0.25">
      <c r="A37" s="3" t="s">
        <v>34</v>
      </c>
      <c r="B37" s="3"/>
      <c r="C37" s="3"/>
      <c r="D37" s="3"/>
      <c r="E37" s="3"/>
      <c r="F37" s="3"/>
    </row>
    <row r="38" ht="75" customHeight="1" spans="1:6" x14ac:dyDescent="0.25">
      <c r="A38" s="2" t="s">
        <v>35</v>
      </c>
      <c r="B38" s="2"/>
      <c r="C38" s="2"/>
      <c r="D38" s="2"/>
      <c r="E38" s="2"/>
      <c r="F38" s="2"/>
    </row>
    <row r="39" spans="1:6" x14ac:dyDescent="0.25">
      <c r="A39" s="2"/>
      <c r="B39" s="2"/>
      <c r="C39" s="2"/>
      <c r="D39" s="2"/>
      <c r="E39" s="2"/>
      <c r="F39" s="2"/>
    </row>
    <row r="40" spans="1:6" x14ac:dyDescent="0.25">
      <c r="A40" s="2"/>
      <c r="B40" s="2"/>
      <c r="C40" s="2"/>
      <c r="D40" s="2"/>
      <c r="E40" s="2"/>
      <c r="F40" s="2"/>
    </row>
    <row r="41" ht="32" customHeight="1" spans="1:6" x14ac:dyDescent="0.25">
      <c r="A41" s="10" t="s">
        <v>36</v>
      </c>
      <c r="B41" s="10"/>
      <c r="C41" s="10"/>
      <c r="D41" s="10"/>
      <c r="E41" s="10"/>
      <c r="F41" s="10"/>
    </row>
  </sheetData>
  <mergeCells count="33">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4:B14"/>
    <mergeCell ref="C14:F14"/>
    <mergeCell ref="A16:F16"/>
    <mergeCell ref="A17:F17"/>
    <mergeCell ref="A18:F18"/>
    <mergeCell ref="A19:F19"/>
    <mergeCell ref="A20:F20"/>
    <mergeCell ref="A21:F21"/>
    <mergeCell ref="A22:F22"/>
    <mergeCell ref="A23:F23"/>
    <mergeCell ref="A24:F24"/>
    <mergeCell ref="A25:F25"/>
    <mergeCell ref="A26:F26"/>
    <mergeCell ref="A28:F28"/>
    <mergeCell ref="A34:F34"/>
    <mergeCell ref="A35:F35"/>
    <mergeCell ref="A37:F37"/>
    <mergeCell ref="A38:F38"/>
    <mergeCell ref="A41:F41"/>
  </mergeCells>
  <hyperlinks>
    <hyperlink ref="A41"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7"/>
  <sheetViews>
    <sheetView workbookViewId="0">
      <pane ySplit="7" topLeftCell="A8" activePane="bottomLeft" state="frozen"/>
      <selection pane="bottomLeft"/>
    </sheetView>
  </sheetViews>
  <sheetFormatPr defaultRowHeight="15" outlineLevelRow="0" outlineLevelCol="0" x14ac:dyDescent="55"/>
  <cols>
    <col min="1" max="1" width="7.5" customWidth="1"/>
    <col min="2" max="2" width="14" customWidth="1"/>
    <col min="3" max="3" width="13" customWidth="1"/>
    <col min="4" max="5" width="9.5" customWidth="1"/>
    <col min="6" max="6" width="7" customWidth="1"/>
    <col min="7" max="7" width="9.5" customWidth="1"/>
    <col min="8" max="8" width="19" customWidth="1"/>
    <col min="9" max="10" width="9.5" customWidth="1"/>
    <col min="11" max="11" width="7" customWidth="1"/>
    <col min="12" max="12" width="9.5" customWidth="1"/>
    <col min="13" max="13" width="11" customWidth="1"/>
  </cols>
  <sheetData>
    <row r="1" ht="16" customHeight="1" spans="1:4" x14ac:dyDescent="0.25">
      <c r="A1" s="11" t="s">
        <v>37</v>
      </c>
      <c r="B1" s="12" t="s">
        <v>38</v>
      </c>
      <c r="C1" s="12"/>
      <c r="D1" s="12"/>
    </row>
    <row r="2" ht="16" customHeight="1" spans="1:4" x14ac:dyDescent="0.25">
      <c r="A2" s="11" t="s">
        <v>39</v>
      </c>
      <c r="B2" s="12" t="s">
        <v>40</v>
      </c>
      <c r="C2" s="12"/>
      <c r="D2" s="12"/>
    </row>
    <row r="3" ht="16" customHeight="1" spans="1:5" x14ac:dyDescent="0.25">
      <c r="A3" s="11" t="s">
        <v>41</v>
      </c>
      <c r="B3" s="13">
        <v>46328</v>
      </c>
      <c r="C3" s="14" t="s">
        <v>42</v>
      </c>
      <c r="D3" s="15" t="str">
        <f>IF(OR(B3="",AND(ISNUMBER(B3),N(B3)&gt;=18264,N(B3)&lt;=73050)),"OK","Check date")</f>
        <v>OK</v>
      </c>
      <c r="E3" s="15"/>
    </row>
    <row r="4" ht="26" customHeight="1" spans="1:4" x14ac:dyDescent="0.25">
      <c r="A4" s="11" t="s">
        <v>43</v>
      </c>
      <c r="B4" s="12" t="s">
        <v>44</v>
      </c>
      <c r="C4" s="12"/>
      <c r="D4" s="12"/>
    </row>
    <row r="5" spans="1:13" x14ac:dyDescent="0.25">
      <c r="A5" s="16" t="s">
        <v>45</v>
      </c>
      <c r="B5" s="16"/>
      <c r="C5" s="16"/>
      <c r="D5" s="16"/>
      <c r="E5" s="16"/>
      <c r="F5" s="16"/>
      <c r="G5" s="16"/>
      <c r="H5" s="16"/>
      <c r="I5" s="16"/>
      <c r="J5" s="16"/>
      <c r="K5" s="16"/>
      <c r="L5" s="16"/>
      <c r="M5" s="16"/>
    </row>
    <row r="7" ht="40" customHeight="1" spans="1:13" x14ac:dyDescent="0.25">
      <c r="A7" s="17" t="s">
        <v>46</v>
      </c>
      <c r="B7" s="17" t="s">
        <v>47</v>
      </c>
      <c r="C7" s="17" t="s">
        <v>48</v>
      </c>
      <c r="D7" s="17" t="s">
        <v>49</v>
      </c>
      <c r="E7" s="17" t="s">
        <v>50</v>
      </c>
      <c r="F7" s="17" t="s">
        <v>51</v>
      </c>
      <c r="G7" s="17" t="s">
        <v>52</v>
      </c>
      <c r="H7" s="17" t="s">
        <v>53</v>
      </c>
      <c r="I7" s="17" t="s">
        <v>54</v>
      </c>
      <c r="J7" s="17" t="s">
        <v>55</v>
      </c>
      <c r="K7" s="17" t="s">
        <v>56</v>
      </c>
      <c r="L7" s="17" t="s">
        <v>57</v>
      </c>
      <c r="M7" s="17" t="s">
        <v>58</v>
      </c>
    </row>
    <row r="8" ht="44" customHeight="1" spans="1:13" x14ac:dyDescent="0.25">
      <c r="A8" s="18">
        <v>1</v>
      </c>
      <c r="B8" s="19" t="s">
        <v>59</v>
      </c>
      <c r="C8" s="19" t="s">
        <v>60</v>
      </c>
      <c r="D8" s="18">
        <v>3</v>
      </c>
      <c r="E8" s="18">
        <v>5</v>
      </c>
      <c r="F8" s="20">
        <f>IF(AND(AND(ISNUMBER(D8),N(D8)&gt;=1,N(D8)&lt;=5,INT(N(D8))=N(D8)),AND(ISNUMBER(E8),N(E8)&gt;=1,N(E8)&lt;=5,INT(N(E8))=N(E8))),D8*E8,"")</f>
        <v>15</v>
      </c>
      <c r="G8" s="15" t="str">
        <f>IF(F8="","",IF('Risk Matrix'!$E$2&lt;&gt;"OK","Check bands",IF(F8&lt;='Risk Matrix'!$B$2,"Low",IF(F8&lt;='Risk Matrix'!$B$3,"Medium",IF(F8&lt;='Risk Matrix'!$B$4,"High","Extreme")))))</f>
        <v>Extreme</v>
      </c>
      <c r="H8" s="19" t="s">
        <v>61</v>
      </c>
      <c r="I8" s="18">
        <v>2</v>
      </c>
      <c r="J8" s="18">
        <v>5</v>
      </c>
      <c r="K8" s="20">
        <f>IF(AND(AND(ISNUMBER(I8),N(I8)&gt;=1,N(I8)&lt;=5,INT(N(I8))=N(I8)),AND(ISNUMBER(J8),N(J8)&gt;=1,N(J8)&lt;=5,INT(N(J8))=N(J8))),I8*J8,"")</f>
        <v>10</v>
      </c>
      <c r="L8" s="15" t="str">
        <f>IF(K8="","",IF('Risk Matrix'!$E$2&lt;&gt;"OK","Check bands",IF(K8&lt;='Risk Matrix'!$B$2,"Low",IF(K8&lt;='Risk Matrix'!$B$3,"Medium",IF(K8&lt;='Risk Matrix'!$B$4,"High","Extreme")))))</f>
        <v>High</v>
      </c>
      <c r="M8" s="15" t="str">
        <f>IF(COUNTA($A8:$E8,$H8:$J8)=0,"",IF(OR($A8="",$B8="",$C8="",NOT(AND(ISNUMBER($D8),N($D8)&gt;=1,N($D8)&lt;=5,INT(N($D8))=N($D8))),NOT(AND(ISNUMBER($E8),N($E8)&gt;=1,N($E8)&lt;=5,INT(N($E8))=N($E8))),NOT(AND(ISNUMBER($I8),N($I8)&gt;=1,N($I8)&lt;=5,INT(N($I8))=N($I8))),NOT(AND(ISNUMBER($J8),N($J8)&gt;=1,N($J8)&lt;=5,INT(N($J8))=N($J8)))),"Check inputs",IF($H8="","Add controls",IF($K8&gt;$F8,"Check scores","OK"))))</f>
        <v>OK</v>
      </c>
    </row>
    <row r="9" ht="44" customHeight="1" spans="1:13" x14ac:dyDescent="0.25">
      <c r="A9" s="18">
        <v>2</v>
      </c>
      <c r="B9" s="19" t="s">
        <v>62</v>
      </c>
      <c r="C9" s="19" t="s">
        <v>63</v>
      </c>
      <c r="D9" s="18">
        <v>3</v>
      </c>
      <c r="E9" s="18">
        <v>5</v>
      </c>
      <c r="F9" s="20">
        <f>IF(AND(AND(ISNUMBER(D9),N(D9)&gt;=1,N(D9)&lt;=5,INT(N(D9))=N(D9)),AND(ISNUMBER(E9),N(E9)&gt;=1,N(E9)&lt;=5,INT(N(E9))=N(E9))),D9*E9,"")</f>
        <v>15</v>
      </c>
      <c r="G9" s="15" t="str">
        <f>IF(F9="","",IF('Risk Matrix'!$E$2&lt;&gt;"OK","Check bands",IF(F9&lt;='Risk Matrix'!$B$2,"Low",IF(F9&lt;='Risk Matrix'!$B$3,"Medium",IF(F9&lt;='Risk Matrix'!$B$4,"High","Extreme")))))</f>
        <v>Extreme</v>
      </c>
      <c r="H9" s="19" t="s">
        <v>64</v>
      </c>
      <c r="I9" s="18">
        <v>1</v>
      </c>
      <c r="J9" s="18">
        <v>5</v>
      </c>
      <c r="K9" s="20">
        <f>IF(AND(AND(ISNUMBER(I9),N(I9)&gt;=1,N(I9)&lt;=5,INT(N(I9))=N(I9)),AND(ISNUMBER(J9),N(J9)&gt;=1,N(J9)&lt;=5,INT(N(J9))=N(J9))),I9*J9,"")</f>
        <v>5</v>
      </c>
      <c r="L9" s="15" t="str">
        <f>IF(K9="","",IF('Risk Matrix'!$E$2&lt;&gt;"OK","Check bands",IF(K9&lt;='Risk Matrix'!$B$2,"Low",IF(K9&lt;='Risk Matrix'!$B$3,"Medium",IF(K9&lt;='Risk Matrix'!$B$4,"High","Extreme")))))</f>
        <v>Medium</v>
      </c>
      <c r="M9" s="15" t="str">
        <f>IF(COUNTA($A9:$E9,$H9:$J9)=0,"",IF(OR($A9="",$B9="",$C9="",NOT(AND(ISNUMBER($D9),N($D9)&gt;=1,N($D9)&lt;=5,INT(N($D9))=N($D9))),NOT(AND(ISNUMBER($E9),N($E9)&gt;=1,N($E9)&lt;=5,INT(N($E9))=N($E9))),NOT(AND(ISNUMBER($I9),N($I9)&gt;=1,N($I9)&lt;=5,INT(N($I9))=N($I9))),NOT(AND(ISNUMBER($J9),N($J9)&gt;=1,N($J9)&lt;=5,INT(N($J9))=N($J9)))),"Check inputs",IF($H9="","Add controls",IF($K9&gt;$F9,"Check scores","OK"))))</f>
        <v>OK</v>
      </c>
    </row>
    <row r="10" ht="44" customHeight="1" spans="1:13" x14ac:dyDescent="0.25">
      <c r="A10" s="18">
        <v>3</v>
      </c>
      <c r="B10" s="19" t="s">
        <v>65</v>
      </c>
      <c r="C10" s="19" t="s">
        <v>66</v>
      </c>
      <c r="D10" s="18">
        <v>4</v>
      </c>
      <c r="E10" s="18">
        <v>2</v>
      </c>
      <c r="F10" s="20">
        <f>IF(AND(AND(ISNUMBER(D10),N(D10)&gt;=1,N(D10)&lt;=5,INT(N(D10))=N(D10)),AND(ISNUMBER(E10),N(E10)&gt;=1,N(E10)&lt;=5,INT(N(E10))=N(E10))),D10*E10,"")</f>
        <v>8</v>
      </c>
      <c r="G10" s="15" t="str">
        <f>IF(F10="","",IF('Risk Matrix'!$E$2&lt;&gt;"OK","Check bands",IF(F10&lt;='Risk Matrix'!$B$2,"Low",IF(F10&lt;='Risk Matrix'!$B$3,"Medium",IF(F10&lt;='Risk Matrix'!$B$4,"High","Extreme")))))</f>
        <v>Medium</v>
      </c>
      <c r="H10" s="19" t="s">
        <v>67</v>
      </c>
      <c r="I10" s="18">
        <v>2</v>
      </c>
      <c r="J10" s="18">
        <v>2</v>
      </c>
      <c r="K10" s="20">
        <f>IF(AND(AND(ISNUMBER(I10),N(I10)&gt;=1,N(I10)&lt;=5,INT(N(I10))=N(I10)),AND(ISNUMBER(J10),N(J10)&gt;=1,N(J10)&lt;=5,INT(N(J10))=N(J10))),I10*J10,"")</f>
        <v>4</v>
      </c>
      <c r="L10" s="15" t="str">
        <f>IF(K10="","",IF('Risk Matrix'!$E$2&lt;&gt;"OK","Check bands",IF(K10&lt;='Risk Matrix'!$B$2,"Low",IF(K10&lt;='Risk Matrix'!$B$3,"Medium",IF(K10&lt;='Risk Matrix'!$B$4,"High","Extreme")))))</f>
        <v>Low</v>
      </c>
      <c r="M10" s="15" t="str">
        <f>IF(COUNTA($A10:$E10,$H10:$J10)=0,"",IF(OR($A10="",$B10="",$C10="",NOT(AND(ISNUMBER($D10),N($D10)&gt;=1,N($D10)&lt;=5,INT(N($D10))=N($D10))),NOT(AND(ISNUMBER($E10),N($E10)&gt;=1,N($E10)&lt;=5,INT(N($E10))=N($E10))),NOT(AND(ISNUMBER($I10),N($I10)&gt;=1,N($I10)&lt;=5,INT(N($I10))=N($I10))),NOT(AND(ISNUMBER($J10),N($J10)&gt;=1,N($J10)&lt;=5,INT(N($J10))=N($J10)))),"Check inputs",IF($H10="","Add controls",IF($K10&gt;$F10,"Check scores","OK"))))</f>
        <v>OK</v>
      </c>
    </row>
    <row r="11" ht="44" customHeight="1" spans="1:13" x14ac:dyDescent="0.25">
      <c r="A11" s="18">
        <v>4</v>
      </c>
      <c r="B11" s="19" t="s">
        <v>68</v>
      </c>
      <c r="C11" s="19" t="s">
        <v>69</v>
      </c>
      <c r="D11" s="18">
        <v>2</v>
      </c>
      <c r="E11" s="18">
        <v>4</v>
      </c>
      <c r="F11" s="20">
        <f>IF(AND(AND(ISNUMBER(D11),N(D11)&gt;=1,N(D11)&lt;=5,INT(N(D11))=N(D11)),AND(ISNUMBER(E11),N(E11)&gt;=1,N(E11)&lt;=5,INT(N(E11))=N(E11))),D11*E11,"")</f>
        <v>8</v>
      </c>
      <c r="G11" s="15" t="str">
        <f>IF(F11="","",IF('Risk Matrix'!$E$2&lt;&gt;"OK","Check bands",IF(F11&lt;='Risk Matrix'!$B$2,"Low",IF(F11&lt;='Risk Matrix'!$B$3,"Medium",IF(F11&lt;='Risk Matrix'!$B$4,"High","Extreme")))))</f>
        <v>Medium</v>
      </c>
      <c r="H11" s="19" t="s">
        <v>70</v>
      </c>
      <c r="I11" s="18">
        <v>1</v>
      </c>
      <c r="J11" s="18">
        <v>4</v>
      </c>
      <c r="K11" s="20">
        <f>IF(AND(AND(ISNUMBER(I11),N(I11)&gt;=1,N(I11)&lt;=5,INT(N(I11))=N(I11)),AND(ISNUMBER(J11),N(J11)&gt;=1,N(J11)&lt;=5,INT(N(J11))=N(J11))),I11*J11,"")</f>
        <v>4</v>
      </c>
      <c r="L11" s="15" t="str">
        <f>IF(K11="","",IF('Risk Matrix'!$E$2&lt;&gt;"OK","Check bands",IF(K11&lt;='Risk Matrix'!$B$2,"Low",IF(K11&lt;='Risk Matrix'!$B$3,"Medium",IF(K11&lt;='Risk Matrix'!$B$4,"High","Extreme")))))</f>
        <v>Low</v>
      </c>
      <c r="M11" s="15" t="str">
        <f>IF(COUNTA($A11:$E11,$H11:$J11)=0,"",IF(OR($A11="",$B11="",$C11="",NOT(AND(ISNUMBER($D11),N($D11)&gt;=1,N($D11)&lt;=5,INT(N($D11))=N($D11))),NOT(AND(ISNUMBER($E11),N($E11)&gt;=1,N($E11)&lt;=5,INT(N($E11))=N($E11))),NOT(AND(ISNUMBER($I11),N($I11)&gt;=1,N($I11)&lt;=5,INT(N($I11))=N($I11))),NOT(AND(ISNUMBER($J11),N($J11)&gt;=1,N($J11)&lt;=5,INT(N($J11))=N($J11)))),"Check inputs",IF($H11="","Add controls",IF($K11&gt;$F11,"Check scores","OK"))))</f>
        <v>OK</v>
      </c>
    </row>
    <row r="12" ht="44" customHeight="1" spans="1:13" x14ac:dyDescent="0.25">
      <c r="A12" s="18">
        <v>5</v>
      </c>
      <c r="B12" s="19" t="s">
        <v>71</v>
      </c>
      <c r="C12" s="19" t="s">
        <v>72</v>
      </c>
      <c r="D12" s="18">
        <v>3</v>
      </c>
      <c r="E12" s="18">
        <v>4</v>
      </c>
      <c r="F12" s="20">
        <f>IF(AND(AND(ISNUMBER(D12),N(D12)&gt;=1,N(D12)&lt;=5,INT(N(D12))=N(D12)),AND(ISNUMBER(E12),N(E12)&gt;=1,N(E12)&lt;=5,INT(N(E12))=N(E12))),D12*E12,"")</f>
        <v>12</v>
      </c>
      <c r="G12" s="15" t="str">
        <f>IF(F12="","",IF('Risk Matrix'!$E$2&lt;&gt;"OK","Check bands",IF(F12&lt;='Risk Matrix'!$B$2,"Low",IF(F12&lt;='Risk Matrix'!$B$3,"Medium",IF(F12&lt;='Risk Matrix'!$B$4,"High","Extreme")))))</f>
        <v>High</v>
      </c>
      <c r="H12" s="19" t="s">
        <v>73</v>
      </c>
      <c r="I12" s="18">
        <v>2</v>
      </c>
      <c r="J12" s="18">
        <v>3</v>
      </c>
      <c r="K12" s="20">
        <f>IF(AND(AND(ISNUMBER(I12),N(I12)&gt;=1,N(I12)&lt;=5,INT(N(I12))=N(I12)),AND(ISNUMBER(J12),N(J12)&gt;=1,N(J12)&lt;=5,INT(N(J12))=N(J12))),I12*J12,"")</f>
        <v>6</v>
      </c>
      <c r="L12" s="15" t="str">
        <f>IF(K12="","",IF('Risk Matrix'!$E$2&lt;&gt;"OK","Check bands",IF(K12&lt;='Risk Matrix'!$B$2,"Low",IF(K12&lt;='Risk Matrix'!$B$3,"Medium",IF(K12&lt;='Risk Matrix'!$B$4,"High","Extreme")))))</f>
        <v>Medium</v>
      </c>
      <c r="M12" s="15" t="str">
        <f>IF(COUNTA($A12:$E12,$H12:$J12)=0,"",IF(OR($A12="",$B12="",$C12="",NOT(AND(ISNUMBER($D12),N($D12)&gt;=1,N($D12)&lt;=5,INT(N($D12))=N($D12))),NOT(AND(ISNUMBER($E12),N($E12)&gt;=1,N($E12)&lt;=5,INT(N($E12))=N($E12))),NOT(AND(ISNUMBER($I12),N($I12)&gt;=1,N($I12)&lt;=5,INT(N($I12))=N($I12))),NOT(AND(ISNUMBER($J12),N($J12)&gt;=1,N($J12)&lt;=5,INT(N($J12))=N($J12)))),"Check inputs",IF($H12="","Add controls",IF($K12&gt;$F12,"Check scores","OK"))))</f>
        <v>OK</v>
      </c>
    </row>
    <row r="13" ht="44" customHeight="1" spans="1:13" x14ac:dyDescent="0.25">
      <c r="A13" s="18">
        <v>6</v>
      </c>
      <c r="B13" s="19" t="s">
        <v>74</v>
      </c>
      <c r="C13" s="19" t="s">
        <v>75</v>
      </c>
      <c r="D13" s="18">
        <v>2</v>
      </c>
      <c r="E13" s="18">
        <v>5</v>
      </c>
      <c r="F13" s="20">
        <f>IF(AND(AND(ISNUMBER(D13),N(D13)&gt;=1,N(D13)&lt;=5,INT(N(D13))=N(D13)),AND(ISNUMBER(E13),N(E13)&gt;=1,N(E13)&lt;=5,INT(N(E13))=N(E13))),D13*E13,"")</f>
        <v>10</v>
      </c>
      <c r="G13" s="15" t="str">
        <f>IF(F13="","",IF('Risk Matrix'!$E$2&lt;&gt;"OK","Check bands",IF(F13&lt;='Risk Matrix'!$B$2,"Low",IF(F13&lt;='Risk Matrix'!$B$3,"Medium",IF(F13&lt;='Risk Matrix'!$B$4,"High","Extreme")))))</f>
        <v>High</v>
      </c>
      <c r="H13" s="19" t="s">
        <v>76</v>
      </c>
      <c r="I13" s="18">
        <v>1</v>
      </c>
      <c r="J13" s="18">
        <v>5</v>
      </c>
      <c r="K13" s="20">
        <f>IF(AND(AND(ISNUMBER(I13),N(I13)&gt;=1,N(I13)&lt;=5,INT(N(I13))=N(I13)),AND(ISNUMBER(J13),N(J13)&gt;=1,N(J13)&lt;=5,INT(N(J13))=N(J13))),I13*J13,"")</f>
        <v>5</v>
      </c>
      <c r="L13" s="15" t="str">
        <f>IF(K13="","",IF('Risk Matrix'!$E$2&lt;&gt;"OK","Check bands",IF(K13&lt;='Risk Matrix'!$B$2,"Low",IF(K13&lt;='Risk Matrix'!$B$3,"Medium",IF(K13&lt;='Risk Matrix'!$B$4,"High","Extreme")))))</f>
        <v>Medium</v>
      </c>
      <c r="M13" s="15" t="str">
        <f>IF(COUNTA($A13:$E13,$H13:$J13)=0,"",IF(OR($A13="",$B13="",$C13="",NOT(AND(ISNUMBER($D13),N($D13)&gt;=1,N($D13)&lt;=5,INT(N($D13))=N($D13))),NOT(AND(ISNUMBER($E13),N($E13)&gt;=1,N($E13)&lt;=5,INT(N($E13))=N($E13))),NOT(AND(ISNUMBER($I13),N($I13)&gt;=1,N($I13)&lt;=5,INT(N($I13))=N($I13))),NOT(AND(ISNUMBER($J13),N($J13)&gt;=1,N($J13)&lt;=5,INT(N($J13))=N($J13)))),"Check inputs",IF($H13="","Add controls",IF($K13&gt;$F13,"Check scores","OK"))))</f>
        <v>OK</v>
      </c>
    </row>
    <row r="14" ht="44" customHeight="1" spans="1:13" x14ac:dyDescent="0.25">
      <c r="A14" s="18">
        <v>7</v>
      </c>
      <c r="B14" s="19" t="s">
        <v>77</v>
      </c>
      <c r="C14" s="19" t="s">
        <v>78</v>
      </c>
      <c r="D14" s="18">
        <v>2</v>
      </c>
      <c r="E14" s="18">
        <v>5</v>
      </c>
      <c r="F14" s="20">
        <f>IF(AND(AND(ISNUMBER(D14),N(D14)&gt;=1,N(D14)&lt;=5,INT(N(D14))=N(D14)),AND(ISNUMBER(E14),N(E14)&gt;=1,N(E14)&lt;=5,INT(N(E14))=N(E14))),D14*E14,"")</f>
        <v>10</v>
      </c>
      <c r="G14" s="15" t="str">
        <f>IF(F14="","",IF('Risk Matrix'!$E$2&lt;&gt;"OK","Check bands",IF(F14&lt;='Risk Matrix'!$B$2,"Low",IF(F14&lt;='Risk Matrix'!$B$3,"Medium",IF(F14&lt;='Risk Matrix'!$B$4,"High","Extreme")))))</f>
        <v>High</v>
      </c>
      <c r="H14" s="19" t="s">
        <v>79</v>
      </c>
      <c r="I14" s="18">
        <v>1</v>
      </c>
      <c r="J14" s="18">
        <v>4</v>
      </c>
      <c r="K14" s="20">
        <f>IF(AND(AND(ISNUMBER(I14),N(I14)&gt;=1,N(I14)&lt;=5,INT(N(I14))=N(I14)),AND(ISNUMBER(J14),N(J14)&gt;=1,N(J14)&lt;=5,INT(N(J14))=N(J14))),I14*J14,"")</f>
        <v>4</v>
      </c>
      <c r="L14" s="15" t="str">
        <f>IF(K14="","",IF('Risk Matrix'!$E$2&lt;&gt;"OK","Check bands",IF(K14&lt;='Risk Matrix'!$B$2,"Low",IF(K14&lt;='Risk Matrix'!$B$3,"Medium",IF(K14&lt;='Risk Matrix'!$B$4,"High","Extreme")))))</f>
        <v>Low</v>
      </c>
      <c r="M14" s="15" t="str">
        <f>IF(COUNTA($A14:$E14,$H14:$J14)=0,"",IF(OR($A14="",$B14="",$C14="",NOT(AND(ISNUMBER($D14),N($D14)&gt;=1,N($D14)&lt;=5,INT(N($D14))=N($D14))),NOT(AND(ISNUMBER($E14),N($E14)&gt;=1,N($E14)&lt;=5,INT(N($E14))=N($E14))),NOT(AND(ISNUMBER($I14),N($I14)&gt;=1,N($I14)&lt;=5,INT(N($I14))=N($I14))),NOT(AND(ISNUMBER($J14),N($J14)&gt;=1,N($J14)&lt;=5,INT(N($J14))=N($J14)))),"Check inputs",IF($H14="","Add controls",IF($K14&gt;$F14,"Check scores","OK"))))</f>
        <v>OK</v>
      </c>
    </row>
    <row r="15" ht="44" customHeight="1" spans="1:13" x14ac:dyDescent="0.25">
      <c r="A15" s="18">
        <v>8</v>
      </c>
      <c r="B15" s="19" t="s">
        <v>80</v>
      </c>
      <c r="C15" s="19" t="s">
        <v>81</v>
      </c>
      <c r="D15" s="18">
        <v>3</v>
      </c>
      <c r="E15" s="18">
        <v>3</v>
      </c>
      <c r="F15" s="20">
        <f>IF(AND(AND(ISNUMBER(D15),N(D15)&gt;=1,N(D15)&lt;=5,INT(N(D15))=N(D15)),AND(ISNUMBER(E15),N(E15)&gt;=1,N(E15)&lt;=5,INT(N(E15))=N(E15))),D15*E15,"")</f>
        <v>9</v>
      </c>
      <c r="G15" s="15" t="str">
        <f>IF(F15="","",IF('Risk Matrix'!$E$2&lt;&gt;"OK","Check bands",IF(F15&lt;='Risk Matrix'!$B$2,"Low",IF(F15&lt;='Risk Matrix'!$B$3,"Medium",IF(F15&lt;='Risk Matrix'!$B$4,"High","Extreme")))))</f>
        <v>Medium</v>
      </c>
      <c r="H15" s="19" t="s">
        <v>82</v>
      </c>
      <c r="I15" s="18">
        <v>2</v>
      </c>
      <c r="J15" s="18">
        <v>2</v>
      </c>
      <c r="K15" s="20">
        <f>IF(AND(AND(ISNUMBER(I15),N(I15)&gt;=1,N(I15)&lt;=5,INT(N(I15))=N(I15)),AND(ISNUMBER(J15),N(J15)&gt;=1,N(J15)&lt;=5,INT(N(J15))=N(J15))),I15*J15,"")</f>
        <v>4</v>
      </c>
      <c r="L15" s="15" t="str">
        <f>IF(K15="","",IF('Risk Matrix'!$E$2&lt;&gt;"OK","Check bands",IF(K15&lt;='Risk Matrix'!$B$2,"Low",IF(K15&lt;='Risk Matrix'!$B$3,"Medium",IF(K15&lt;='Risk Matrix'!$B$4,"High","Extreme")))))</f>
        <v>Low</v>
      </c>
      <c r="M15" s="15" t="str">
        <f>IF(COUNTA($A15:$E15,$H15:$J15)=0,"",IF(OR($A15="",$B15="",$C15="",NOT(AND(ISNUMBER($D15),N($D15)&gt;=1,N($D15)&lt;=5,INT(N($D15))=N($D15))),NOT(AND(ISNUMBER($E15),N($E15)&gt;=1,N($E15)&lt;=5,INT(N($E15))=N($E15))),NOT(AND(ISNUMBER($I15),N($I15)&gt;=1,N($I15)&lt;=5,INT(N($I15))=N($I15))),NOT(AND(ISNUMBER($J15),N($J15)&gt;=1,N($J15)&lt;=5,INT(N($J15))=N($J15)))),"Check inputs",IF($H15="","Add controls",IF($K15&gt;$F15,"Check scores","OK"))))</f>
        <v>OK</v>
      </c>
    </row>
    <row r="16" ht="20" customHeight="1" spans="1:13" x14ac:dyDescent="0.25">
      <c r="A16" s="18"/>
      <c r="B16" s="19"/>
      <c r="C16" s="19"/>
      <c r="D16" s="18"/>
      <c r="E16" s="18"/>
      <c r="F16" s="20" t="str">
        <f>IF(AND(AND(ISNUMBER(D16),N(D16)&gt;=1,N(D16)&lt;=5,INT(N(D16))=N(D16)),AND(ISNUMBER(E16),N(E16)&gt;=1,N(E16)&lt;=5,INT(N(E16))=N(E16))),D16*E16,"")</f>
        <v/>
      </c>
      <c r="G16" s="15" t="str">
        <f>IF(F16="","",IF('Risk Matrix'!$E$2&lt;&gt;"OK","Check bands",IF(F16&lt;='Risk Matrix'!$B$2,"Low",IF(F16&lt;='Risk Matrix'!$B$3,"Medium",IF(F16&lt;='Risk Matrix'!$B$4,"High","Extreme")))))</f>
        <v/>
      </c>
      <c r="H16" s="19"/>
      <c r="I16" s="18"/>
      <c r="J16" s="18"/>
      <c r="K16" s="20" t="str">
        <f>IF(AND(AND(ISNUMBER(I16),N(I16)&gt;=1,N(I16)&lt;=5,INT(N(I16))=N(I16)),AND(ISNUMBER(J16),N(J16)&gt;=1,N(J16)&lt;=5,INT(N(J16))=N(J16))),I16*J16,"")</f>
        <v/>
      </c>
      <c r="L16" s="15" t="str">
        <f>IF(K16="","",IF('Risk Matrix'!$E$2&lt;&gt;"OK","Check bands",IF(K16&lt;='Risk Matrix'!$B$2,"Low",IF(K16&lt;='Risk Matrix'!$B$3,"Medium",IF(K16&lt;='Risk Matrix'!$B$4,"High","Extreme")))))</f>
        <v/>
      </c>
      <c r="M16" s="15" t="str">
        <f>IF(COUNTA($A16:$E16,$H16:$J16)=0,"",IF(OR($A16="",$B16="",$C16="",NOT(AND(ISNUMBER($D16),N($D16)&gt;=1,N($D16)&lt;=5,INT(N($D16))=N($D16))),NOT(AND(ISNUMBER($E16),N($E16)&gt;=1,N($E16)&lt;=5,INT(N($E16))=N($E16))),NOT(AND(ISNUMBER($I16),N($I16)&gt;=1,N($I16)&lt;=5,INT(N($I16))=N($I16))),NOT(AND(ISNUMBER($J16),N($J16)&gt;=1,N($J16)&lt;=5,INT(N($J16))=N($J16)))),"Check inputs",IF($H16="","Add controls",IF($K16&gt;$F16,"Check scores","OK"))))</f>
        <v/>
      </c>
    </row>
    <row r="17" ht="20" customHeight="1" spans="1:13" x14ac:dyDescent="0.25">
      <c r="A17" s="18"/>
      <c r="B17" s="19"/>
      <c r="C17" s="19"/>
      <c r="D17" s="18"/>
      <c r="E17" s="18"/>
      <c r="F17" s="20" t="str">
        <f>IF(AND(AND(ISNUMBER(D17),N(D17)&gt;=1,N(D17)&lt;=5,INT(N(D17))=N(D17)),AND(ISNUMBER(E17),N(E17)&gt;=1,N(E17)&lt;=5,INT(N(E17))=N(E17))),D17*E17,"")</f>
        <v/>
      </c>
      <c r="G17" s="15" t="str">
        <f>IF(F17="","",IF('Risk Matrix'!$E$2&lt;&gt;"OK","Check bands",IF(F17&lt;='Risk Matrix'!$B$2,"Low",IF(F17&lt;='Risk Matrix'!$B$3,"Medium",IF(F17&lt;='Risk Matrix'!$B$4,"High","Extreme")))))</f>
        <v/>
      </c>
      <c r="H17" s="19"/>
      <c r="I17" s="18"/>
      <c r="J17" s="18"/>
      <c r="K17" s="20" t="str">
        <f>IF(AND(AND(ISNUMBER(I17),N(I17)&gt;=1,N(I17)&lt;=5,INT(N(I17))=N(I17)),AND(ISNUMBER(J17),N(J17)&gt;=1,N(J17)&lt;=5,INT(N(J17))=N(J17))),I17*J17,"")</f>
        <v/>
      </c>
      <c r="L17" s="15" t="str">
        <f>IF(K17="","",IF('Risk Matrix'!$E$2&lt;&gt;"OK","Check bands",IF(K17&lt;='Risk Matrix'!$B$2,"Low",IF(K17&lt;='Risk Matrix'!$B$3,"Medium",IF(K17&lt;='Risk Matrix'!$B$4,"High","Extreme")))))</f>
        <v/>
      </c>
      <c r="M17" s="15" t="str">
        <f>IF(COUNTA($A17:$E17,$H17:$J17)=0,"",IF(OR($A17="",$B17="",$C17="",NOT(AND(ISNUMBER($D17),N($D17)&gt;=1,N($D17)&lt;=5,INT(N($D17))=N($D17))),NOT(AND(ISNUMBER($E17),N($E17)&gt;=1,N($E17)&lt;=5,INT(N($E17))=N($E17))),NOT(AND(ISNUMBER($I17),N($I17)&gt;=1,N($I17)&lt;=5,INT(N($I17))=N($I17))),NOT(AND(ISNUMBER($J17),N($J17)&gt;=1,N($J17)&lt;=5,INT(N($J17))=N($J17)))),"Check inputs",IF($H17="","Add controls",IF($K17&gt;$F17,"Check scores","OK"))))</f>
        <v/>
      </c>
    </row>
    <row r="18" ht="20" customHeight="1" spans="1:13" x14ac:dyDescent="0.25">
      <c r="A18" s="18"/>
      <c r="B18" s="19"/>
      <c r="C18" s="19"/>
      <c r="D18" s="18"/>
      <c r="E18" s="18"/>
      <c r="F18" s="20" t="str">
        <f>IF(AND(AND(ISNUMBER(D18),N(D18)&gt;=1,N(D18)&lt;=5,INT(N(D18))=N(D18)),AND(ISNUMBER(E18),N(E18)&gt;=1,N(E18)&lt;=5,INT(N(E18))=N(E18))),D18*E18,"")</f>
        <v/>
      </c>
      <c r="G18" s="15" t="str">
        <f>IF(F18="","",IF('Risk Matrix'!$E$2&lt;&gt;"OK","Check bands",IF(F18&lt;='Risk Matrix'!$B$2,"Low",IF(F18&lt;='Risk Matrix'!$B$3,"Medium",IF(F18&lt;='Risk Matrix'!$B$4,"High","Extreme")))))</f>
        <v/>
      </c>
      <c r="H18" s="19"/>
      <c r="I18" s="18"/>
      <c r="J18" s="18"/>
      <c r="K18" s="20" t="str">
        <f>IF(AND(AND(ISNUMBER(I18),N(I18)&gt;=1,N(I18)&lt;=5,INT(N(I18))=N(I18)),AND(ISNUMBER(J18),N(J18)&gt;=1,N(J18)&lt;=5,INT(N(J18))=N(J18))),I18*J18,"")</f>
        <v/>
      </c>
      <c r="L18" s="15" t="str">
        <f>IF(K18="","",IF('Risk Matrix'!$E$2&lt;&gt;"OK","Check bands",IF(K18&lt;='Risk Matrix'!$B$2,"Low",IF(K18&lt;='Risk Matrix'!$B$3,"Medium",IF(K18&lt;='Risk Matrix'!$B$4,"High","Extreme")))))</f>
        <v/>
      </c>
      <c r="M18" s="15" t="str">
        <f>IF(COUNTA($A18:$E18,$H18:$J18)=0,"",IF(OR($A18="",$B18="",$C18="",NOT(AND(ISNUMBER($D18),N($D18)&gt;=1,N($D18)&lt;=5,INT(N($D18))=N($D18))),NOT(AND(ISNUMBER($E18),N($E18)&gt;=1,N($E18)&lt;=5,INT(N($E18))=N($E18))),NOT(AND(ISNUMBER($I18),N($I18)&gt;=1,N($I18)&lt;=5,INT(N($I18))=N($I18))),NOT(AND(ISNUMBER($J18),N($J18)&gt;=1,N($J18)&lt;=5,INT(N($J18))=N($J18)))),"Check inputs",IF($H18="","Add controls",IF($K18&gt;$F18,"Check scores","OK"))))</f>
        <v/>
      </c>
    </row>
    <row r="19" ht="20" customHeight="1" spans="1:13" x14ac:dyDescent="0.25">
      <c r="A19" s="18"/>
      <c r="B19" s="19"/>
      <c r="C19" s="19"/>
      <c r="D19" s="18"/>
      <c r="E19" s="18"/>
      <c r="F19" s="20" t="str">
        <f>IF(AND(AND(ISNUMBER(D19),N(D19)&gt;=1,N(D19)&lt;=5,INT(N(D19))=N(D19)),AND(ISNUMBER(E19),N(E19)&gt;=1,N(E19)&lt;=5,INT(N(E19))=N(E19))),D19*E19,"")</f>
        <v/>
      </c>
      <c r="G19" s="15" t="str">
        <f>IF(F19="","",IF('Risk Matrix'!$E$2&lt;&gt;"OK","Check bands",IF(F19&lt;='Risk Matrix'!$B$2,"Low",IF(F19&lt;='Risk Matrix'!$B$3,"Medium",IF(F19&lt;='Risk Matrix'!$B$4,"High","Extreme")))))</f>
        <v/>
      </c>
      <c r="H19" s="19"/>
      <c r="I19" s="18"/>
      <c r="J19" s="18"/>
      <c r="K19" s="20" t="str">
        <f>IF(AND(AND(ISNUMBER(I19),N(I19)&gt;=1,N(I19)&lt;=5,INT(N(I19))=N(I19)),AND(ISNUMBER(J19),N(J19)&gt;=1,N(J19)&lt;=5,INT(N(J19))=N(J19))),I19*J19,"")</f>
        <v/>
      </c>
      <c r="L19" s="15" t="str">
        <f>IF(K19="","",IF('Risk Matrix'!$E$2&lt;&gt;"OK","Check bands",IF(K19&lt;='Risk Matrix'!$B$2,"Low",IF(K19&lt;='Risk Matrix'!$B$3,"Medium",IF(K19&lt;='Risk Matrix'!$B$4,"High","Extreme")))))</f>
        <v/>
      </c>
      <c r="M19" s="15" t="str">
        <f>IF(COUNTA($A19:$E19,$H19:$J19)=0,"",IF(OR($A19="",$B19="",$C19="",NOT(AND(ISNUMBER($D19),N($D19)&gt;=1,N($D19)&lt;=5,INT(N($D19))=N($D19))),NOT(AND(ISNUMBER($E19),N($E19)&gt;=1,N($E19)&lt;=5,INT(N($E19))=N($E19))),NOT(AND(ISNUMBER($I19),N($I19)&gt;=1,N($I19)&lt;=5,INT(N($I19))=N($I19))),NOT(AND(ISNUMBER($J19),N($J19)&gt;=1,N($J19)&lt;=5,INT(N($J19))=N($J19)))),"Check inputs",IF($H19="","Add controls",IF($K19&gt;$F19,"Check scores","OK"))))</f>
        <v/>
      </c>
    </row>
    <row r="20" ht="20" customHeight="1" spans="1:13" x14ac:dyDescent="0.25">
      <c r="A20" s="18"/>
      <c r="B20" s="19"/>
      <c r="C20" s="19"/>
      <c r="D20" s="18"/>
      <c r="E20" s="18"/>
      <c r="F20" s="20" t="str">
        <f>IF(AND(AND(ISNUMBER(D20),N(D20)&gt;=1,N(D20)&lt;=5,INT(N(D20))=N(D20)),AND(ISNUMBER(E20),N(E20)&gt;=1,N(E20)&lt;=5,INT(N(E20))=N(E20))),D20*E20,"")</f>
        <v/>
      </c>
      <c r="G20" s="15" t="str">
        <f>IF(F20="","",IF('Risk Matrix'!$E$2&lt;&gt;"OK","Check bands",IF(F20&lt;='Risk Matrix'!$B$2,"Low",IF(F20&lt;='Risk Matrix'!$B$3,"Medium",IF(F20&lt;='Risk Matrix'!$B$4,"High","Extreme")))))</f>
        <v/>
      </c>
      <c r="H20" s="19"/>
      <c r="I20" s="18"/>
      <c r="J20" s="18"/>
      <c r="K20" s="20" t="str">
        <f>IF(AND(AND(ISNUMBER(I20),N(I20)&gt;=1,N(I20)&lt;=5,INT(N(I20))=N(I20)),AND(ISNUMBER(J20),N(J20)&gt;=1,N(J20)&lt;=5,INT(N(J20))=N(J20))),I20*J20,"")</f>
        <v/>
      </c>
      <c r="L20" s="15" t="str">
        <f>IF(K20="","",IF('Risk Matrix'!$E$2&lt;&gt;"OK","Check bands",IF(K20&lt;='Risk Matrix'!$B$2,"Low",IF(K20&lt;='Risk Matrix'!$B$3,"Medium",IF(K20&lt;='Risk Matrix'!$B$4,"High","Extreme")))))</f>
        <v/>
      </c>
      <c r="M20" s="15" t="str">
        <f>IF(COUNTA($A20:$E20,$H20:$J20)=0,"",IF(OR($A20="",$B20="",$C20="",NOT(AND(ISNUMBER($D20),N($D20)&gt;=1,N($D20)&lt;=5,INT(N($D20))=N($D20))),NOT(AND(ISNUMBER($E20),N($E20)&gt;=1,N($E20)&lt;=5,INT(N($E20))=N($E20))),NOT(AND(ISNUMBER($I20),N($I20)&gt;=1,N($I20)&lt;=5,INT(N($I20))=N($I20))),NOT(AND(ISNUMBER($J20),N($J20)&gt;=1,N($J20)&lt;=5,INT(N($J20))=N($J20)))),"Check inputs",IF($H20="","Add controls",IF($K20&gt;$F20,"Check scores","OK"))))</f>
        <v/>
      </c>
    </row>
    <row r="21" ht="20" customHeight="1" spans="1:13" x14ac:dyDescent="0.25">
      <c r="A21" s="18"/>
      <c r="B21" s="19"/>
      <c r="C21" s="19"/>
      <c r="D21" s="18"/>
      <c r="E21" s="18"/>
      <c r="F21" s="20" t="str">
        <f>IF(AND(AND(ISNUMBER(D21),N(D21)&gt;=1,N(D21)&lt;=5,INT(N(D21))=N(D21)),AND(ISNUMBER(E21),N(E21)&gt;=1,N(E21)&lt;=5,INT(N(E21))=N(E21))),D21*E21,"")</f>
        <v/>
      </c>
      <c r="G21" s="15" t="str">
        <f>IF(F21="","",IF('Risk Matrix'!$E$2&lt;&gt;"OK","Check bands",IF(F21&lt;='Risk Matrix'!$B$2,"Low",IF(F21&lt;='Risk Matrix'!$B$3,"Medium",IF(F21&lt;='Risk Matrix'!$B$4,"High","Extreme")))))</f>
        <v/>
      </c>
      <c r="H21" s="19"/>
      <c r="I21" s="18"/>
      <c r="J21" s="18"/>
      <c r="K21" s="20" t="str">
        <f>IF(AND(AND(ISNUMBER(I21),N(I21)&gt;=1,N(I21)&lt;=5,INT(N(I21))=N(I21)),AND(ISNUMBER(J21),N(J21)&gt;=1,N(J21)&lt;=5,INT(N(J21))=N(J21))),I21*J21,"")</f>
        <v/>
      </c>
      <c r="L21" s="15" t="str">
        <f>IF(K21="","",IF('Risk Matrix'!$E$2&lt;&gt;"OK","Check bands",IF(K21&lt;='Risk Matrix'!$B$2,"Low",IF(K21&lt;='Risk Matrix'!$B$3,"Medium",IF(K21&lt;='Risk Matrix'!$B$4,"High","Extreme")))))</f>
        <v/>
      </c>
      <c r="M21" s="15" t="str">
        <f>IF(COUNTA($A21:$E21,$H21:$J21)=0,"",IF(OR($A21="",$B21="",$C21="",NOT(AND(ISNUMBER($D21),N($D21)&gt;=1,N($D21)&lt;=5,INT(N($D21))=N($D21))),NOT(AND(ISNUMBER($E21),N($E21)&gt;=1,N($E21)&lt;=5,INT(N($E21))=N($E21))),NOT(AND(ISNUMBER($I21),N($I21)&gt;=1,N($I21)&lt;=5,INT(N($I21))=N($I21))),NOT(AND(ISNUMBER($J21),N($J21)&gt;=1,N($J21)&lt;=5,INT(N($J21))=N($J21)))),"Check inputs",IF($H21="","Add controls",IF($K21&gt;$F21,"Check scores","OK"))))</f>
        <v/>
      </c>
    </row>
    <row r="22" ht="20" customHeight="1" spans="1:13" x14ac:dyDescent="0.25">
      <c r="A22" s="18"/>
      <c r="B22" s="19"/>
      <c r="C22" s="19"/>
      <c r="D22" s="18"/>
      <c r="E22" s="18"/>
      <c r="F22" s="20" t="str">
        <f>IF(AND(AND(ISNUMBER(D22),N(D22)&gt;=1,N(D22)&lt;=5,INT(N(D22))=N(D22)),AND(ISNUMBER(E22),N(E22)&gt;=1,N(E22)&lt;=5,INT(N(E22))=N(E22))),D22*E22,"")</f>
        <v/>
      </c>
      <c r="G22" s="15" t="str">
        <f>IF(F22="","",IF('Risk Matrix'!$E$2&lt;&gt;"OK","Check bands",IF(F22&lt;='Risk Matrix'!$B$2,"Low",IF(F22&lt;='Risk Matrix'!$B$3,"Medium",IF(F22&lt;='Risk Matrix'!$B$4,"High","Extreme")))))</f>
        <v/>
      </c>
      <c r="H22" s="19"/>
      <c r="I22" s="18"/>
      <c r="J22" s="18"/>
      <c r="K22" s="20" t="str">
        <f>IF(AND(AND(ISNUMBER(I22),N(I22)&gt;=1,N(I22)&lt;=5,INT(N(I22))=N(I22)),AND(ISNUMBER(J22),N(J22)&gt;=1,N(J22)&lt;=5,INT(N(J22))=N(J22))),I22*J22,"")</f>
        <v/>
      </c>
      <c r="L22" s="15" t="str">
        <f>IF(K22="","",IF('Risk Matrix'!$E$2&lt;&gt;"OK","Check bands",IF(K22&lt;='Risk Matrix'!$B$2,"Low",IF(K22&lt;='Risk Matrix'!$B$3,"Medium",IF(K22&lt;='Risk Matrix'!$B$4,"High","Extreme")))))</f>
        <v/>
      </c>
      <c r="M22" s="15" t="str">
        <f>IF(COUNTA($A22:$E22,$H22:$J22)=0,"",IF(OR($A22="",$B22="",$C22="",NOT(AND(ISNUMBER($D22),N($D22)&gt;=1,N($D22)&lt;=5,INT(N($D22))=N($D22))),NOT(AND(ISNUMBER($E22),N($E22)&gt;=1,N($E22)&lt;=5,INT(N($E22))=N($E22))),NOT(AND(ISNUMBER($I22),N($I22)&gt;=1,N($I22)&lt;=5,INT(N($I22))=N($I22))),NOT(AND(ISNUMBER($J22),N($J22)&gt;=1,N($J22)&lt;=5,INT(N($J22))=N($J22)))),"Check inputs",IF($H22="","Add controls",IF($K22&gt;$F22,"Check scores","OK"))))</f>
        <v/>
      </c>
    </row>
    <row r="23" ht="20" customHeight="1" spans="1:13" x14ac:dyDescent="0.25">
      <c r="A23" s="18"/>
      <c r="B23" s="19"/>
      <c r="C23" s="19"/>
      <c r="D23" s="18"/>
      <c r="E23" s="18"/>
      <c r="F23" s="20" t="str">
        <f>IF(AND(AND(ISNUMBER(D23),N(D23)&gt;=1,N(D23)&lt;=5,INT(N(D23))=N(D23)),AND(ISNUMBER(E23),N(E23)&gt;=1,N(E23)&lt;=5,INT(N(E23))=N(E23))),D23*E23,"")</f>
        <v/>
      </c>
      <c r="G23" s="15" t="str">
        <f>IF(F23="","",IF('Risk Matrix'!$E$2&lt;&gt;"OK","Check bands",IF(F23&lt;='Risk Matrix'!$B$2,"Low",IF(F23&lt;='Risk Matrix'!$B$3,"Medium",IF(F23&lt;='Risk Matrix'!$B$4,"High","Extreme")))))</f>
        <v/>
      </c>
      <c r="H23" s="19"/>
      <c r="I23" s="18"/>
      <c r="J23" s="18"/>
      <c r="K23" s="20" t="str">
        <f>IF(AND(AND(ISNUMBER(I23),N(I23)&gt;=1,N(I23)&lt;=5,INT(N(I23))=N(I23)),AND(ISNUMBER(J23),N(J23)&gt;=1,N(J23)&lt;=5,INT(N(J23))=N(J23))),I23*J23,"")</f>
        <v/>
      </c>
      <c r="L23" s="15" t="str">
        <f>IF(K23="","",IF('Risk Matrix'!$E$2&lt;&gt;"OK","Check bands",IF(K23&lt;='Risk Matrix'!$B$2,"Low",IF(K23&lt;='Risk Matrix'!$B$3,"Medium",IF(K23&lt;='Risk Matrix'!$B$4,"High","Extreme")))))</f>
        <v/>
      </c>
      <c r="M23" s="15" t="str">
        <f>IF(COUNTA($A23:$E23,$H23:$J23)=0,"",IF(OR($A23="",$B23="",$C23="",NOT(AND(ISNUMBER($D23),N($D23)&gt;=1,N($D23)&lt;=5,INT(N($D23))=N($D23))),NOT(AND(ISNUMBER($E23),N($E23)&gt;=1,N($E23)&lt;=5,INT(N($E23))=N($E23))),NOT(AND(ISNUMBER($I23),N($I23)&gt;=1,N($I23)&lt;=5,INT(N($I23))=N($I23))),NOT(AND(ISNUMBER($J23),N($J23)&gt;=1,N($J23)&lt;=5,INT(N($J23))=N($J23)))),"Check inputs",IF($H23="","Add controls",IF($K23&gt;$F23,"Check scores","OK"))))</f>
        <v/>
      </c>
    </row>
    <row r="24" ht="20" customHeight="1" spans="1:13" x14ac:dyDescent="0.25">
      <c r="A24" s="18"/>
      <c r="B24" s="19"/>
      <c r="C24" s="19"/>
      <c r="D24" s="18"/>
      <c r="E24" s="18"/>
      <c r="F24" s="20" t="str">
        <f>IF(AND(AND(ISNUMBER(D24),N(D24)&gt;=1,N(D24)&lt;=5,INT(N(D24))=N(D24)),AND(ISNUMBER(E24),N(E24)&gt;=1,N(E24)&lt;=5,INT(N(E24))=N(E24))),D24*E24,"")</f>
        <v/>
      </c>
      <c r="G24" s="15" t="str">
        <f>IF(F24="","",IF('Risk Matrix'!$E$2&lt;&gt;"OK","Check bands",IF(F24&lt;='Risk Matrix'!$B$2,"Low",IF(F24&lt;='Risk Matrix'!$B$3,"Medium",IF(F24&lt;='Risk Matrix'!$B$4,"High","Extreme")))))</f>
        <v/>
      </c>
      <c r="H24" s="19"/>
      <c r="I24" s="18"/>
      <c r="J24" s="18"/>
      <c r="K24" s="20" t="str">
        <f>IF(AND(AND(ISNUMBER(I24),N(I24)&gt;=1,N(I24)&lt;=5,INT(N(I24))=N(I24)),AND(ISNUMBER(J24),N(J24)&gt;=1,N(J24)&lt;=5,INT(N(J24))=N(J24))),I24*J24,"")</f>
        <v/>
      </c>
      <c r="L24" s="15" t="str">
        <f>IF(K24="","",IF('Risk Matrix'!$E$2&lt;&gt;"OK","Check bands",IF(K24&lt;='Risk Matrix'!$B$2,"Low",IF(K24&lt;='Risk Matrix'!$B$3,"Medium",IF(K24&lt;='Risk Matrix'!$B$4,"High","Extreme")))))</f>
        <v/>
      </c>
      <c r="M24" s="15" t="str">
        <f>IF(COUNTA($A24:$E24,$H24:$J24)=0,"",IF(OR($A24="",$B24="",$C24="",NOT(AND(ISNUMBER($D24),N($D24)&gt;=1,N($D24)&lt;=5,INT(N($D24))=N($D24))),NOT(AND(ISNUMBER($E24),N($E24)&gt;=1,N($E24)&lt;=5,INT(N($E24))=N($E24))),NOT(AND(ISNUMBER($I24),N($I24)&gt;=1,N($I24)&lt;=5,INT(N($I24))=N($I24))),NOT(AND(ISNUMBER($J24),N($J24)&gt;=1,N($J24)&lt;=5,INT(N($J24))=N($J24)))),"Check inputs",IF($H24="","Add controls",IF($K24&gt;$F24,"Check scores","OK"))))</f>
        <v/>
      </c>
    </row>
    <row r="25" ht="20" customHeight="1" spans="1:13" x14ac:dyDescent="0.25">
      <c r="A25" s="18"/>
      <c r="B25" s="19"/>
      <c r="C25" s="19"/>
      <c r="D25" s="18"/>
      <c r="E25" s="18"/>
      <c r="F25" s="20" t="str">
        <f>IF(AND(AND(ISNUMBER(D25),N(D25)&gt;=1,N(D25)&lt;=5,INT(N(D25))=N(D25)),AND(ISNUMBER(E25),N(E25)&gt;=1,N(E25)&lt;=5,INT(N(E25))=N(E25))),D25*E25,"")</f>
        <v/>
      </c>
      <c r="G25" s="15" t="str">
        <f>IF(F25="","",IF('Risk Matrix'!$E$2&lt;&gt;"OK","Check bands",IF(F25&lt;='Risk Matrix'!$B$2,"Low",IF(F25&lt;='Risk Matrix'!$B$3,"Medium",IF(F25&lt;='Risk Matrix'!$B$4,"High","Extreme")))))</f>
        <v/>
      </c>
      <c r="H25" s="19"/>
      <c r="I25" s="18"/>
      <c r="J25" s="18"/>
      <c r="K25" s="20" t="str">
        <f>IF(AND(AND(ISNUMBER(I25),N(I25)&gt;=1,N(I25)&lt;=5,INT(N(I25))=N(I25)),AND(ISNUMBER(J25),N(J25)&gt;=1,N(J25)&lt;=5,INT(N(J25))=N(J25))),I25*J25,"")</f>
        <v/>
      </c>
      <c r="L25" s="15" t="str">
        <f>IF(K25="","",IF('Risk Matrix'!$E$2&lt;&gt;"OK","Check bands",IF(K25&lt;='Risk Matrix'!$B$2,"Low",IF(K25&lt;='Risk Matrix'!$B$3,"Medium",IF(K25&lt;='Risk Matrix'!$B$4,"High","Extreme")))))</f>
        <v/>
      </c>
      <c r="M25" s="15" t="str">
        <f>IF(COUNTA($A25:$E25,$H25:$J25)=0,"",IF(OR($A25="",$B25="",$C25="",NOT(AND(ISNUMBER($D25),N($D25)&gt;=1,N($D25)&lt;=5,INT(N($D25))=N($D25))),NOT(AND(ISNUMBER($E25),N($E25)&gt;=1,N($E25)&lt;=5,INT(N($E25))=N($E25))),NOT(AND(ISNUMBER($I25),N($I25)&gt;=1,N($I25)&lt;=5,INT(N($I25))=N($I25))),NOT(AND(ISNUMBER($J25),N($J25)&gt;=1,N($J25)&lt;=5,INT(N($J25))=N($J25)))),"Check inputs",IF($H25="","Add controls",IF($K25&gt;$F25,"Check scores","OK"))))</f>
        <v/>
      </c>
    </row>
    <row r="26" ht="20" customHeight="1" spans="1:13" x14ac:dyDescent="0.25">
      <c r="A26" s="18"/>
      <c r="B26" s="19"/>
      <c r="C26" s="19"/>
      <c r="D26" s="18"/>
      <c r="E26" s="18"/>
      <c r="F26" s="20" t="str">
        <f>IF(AND(AND(ISNUMBER(D26),N(D26)&gt;=1,N(D26)&lt;=5,INT(N(D26))=N(D26)),AND(ISNUMBER(E26),N(E26)&gt;=1,N(E26)&lt;=5,INT(N(E26))=N(E26))),D26*E26,"")</f>
        <v/>
      </c>
      <c r="G26" s="15" t="str">
        <f>IF(F26="","",IF('Risk Matrix'!$E$2&lt;&gt;"OK","Check bands",IF(F26&lt;='Risk Matrix'!$B$2,"Low",IF(F26&lt;='Risk Matrix'!$B$3,"Medium",IF(F26&lt;='Risk Matrix'!$B$4,"High","Extreme")))))</f>
        <v/>
      </c>
      <c r="H26" s="19"/>
      <c r="I26" s="18"/>
      <c r="J26" s="18"/>
      <c r="K26" s="20" t="str">
        <f>IF(AND(AND(ISNUMBER(I26),N(I26)&gt;=1,N(I26)&lt;=5,INT(N(I26))=N(I26)),AND(ISNUMBER(J26),N(J26)&gt;=1,N(J26)&lt;=5,INT(N(J26))=N(J26))),I26*J26,"")</f>
        <v/>
      </c>
      <c r="L26" s="15" t="str">
        <f>IF(K26="","",IF('Risk Matrix'!$E$2&lt;&gt;"OK","Check bands",IF(K26&lt;='Risk Matrix'!$B$2,"Low",IF(K26&lt;='Risk Matrix'!$B$3,"Medium",IF(K26&lt;='Risk Matrix'!$B$4,"High","Extreme")))))</f>
        <v/>
      </c>
      <c r="M26" s="15" t="str">
        <f>IF(COUNTA($A26:$E26,$H26:$J26)=0,"",IF(OR($A26="",$B26="",$C26="",NOT(AND(ISNUMBER($D26),N($D26)&gt;=1,N($D26)&lt;=5,INT(N($D26))=N($D26))),NOT(AND(ISNUMBER($E26),N($E26)&gt;=1,N($E26)&lt;=5,INT(N($E26))=N($E26))),NOT(AND(ISNUMBER($I26),N($I26)&gt;=1,N($I26)&lt;=5,INT(N($I26))=N($I26))),NOT(AND(ISNUMBER($J26),N($J26)&gt;=1,N($J26)&lt;=5,INT(N($J26))=N($J26)))),"Check inputs",IF($H26="","Add controls",IF($K26&gt;$F26,"Check scores","OK"))))</f>
        <v/>
      </c>
    </row>
    <row r="27" ht="20" customHeight="1" spans="1:13" x14ac:dyDescent="0.25">
      <c r="A27" s="18"/>
      <c r="B27" s="19"/>
      <c r="C27" s="19"/>
      <c r="D27" s="18"/>
      <c r="E27" s="18"/>
      <c r="F27" s="20" t="str">
        <f>IF(AND(AND(ISNUMBER(D27),N(D27)&gt;=1,N(D27)&lt;=5,INT(N(D27))=N(D27)),AND(ISNUMBER(E27),N(E27)&gt;=1,N(E27)&lt;=5,INT(N(E27))=N(E27))),D27*E27,"")</f>
        <v/>
      </c>
      <c r="G27" s="15" t="str">
        <f>IF(F27="","",IF('Risk Matrix'!$E$2&lt;&gt;"OK","Check bands",IF(F27&lt;='Risk Matrix'!$B$2,"Low",IF(F27&lt;='Risk Matrix'!$B$3,"Medium",IF(F27&lt;='Risk Matrix'!$B$4,"High","Extreme")))))</f>
        <v/>
      </c>
      <c r="H27" s="19"/>
      <c r="I27" s="18"/>
      <c r="J27" s="18"/>
      <c r="K27" s="20" t="str">
        <f>IF(AND(AND(ISNUMBER(I27),N(I27)&gt;=1,N(I27)&lt;=5,INT(N(I27))=N(I27)),AND(ISNUMBER(J27),N(J27)&gt;=1,N(J27)&lt;=5,INT(N(J27))=N(J27))),I27*J27,"")</f>
        <v/>
      </c>
      <c r="L27" s="15" t="str">
        <f>IF(K27="","",IF('Risk Matrix'!$E$2&lt;&gt;"OK","Check bands",IF(K27&lt;='Risk Matrix'!$B$2,"Low",IF(K27&lt;='Risk Matrix'!$B$3,"Medium",IF(K27&lt;='Risk Matrix'!$B$4,"High","Extreme")))))</f>
        <v/>
      </c>
      <c r="M27" s="15" t="str">
        <f>IF(COUNTA($A27:$E27,$H27:$J27)=0,"",IF(OR($A27="",$B27="",$C27="",NOT(AND(ISNUMBER($D27),N($D27)&gt;=1,N($D27)&lt;=5,INT(N($D27))=N($D27))),NOT(AND(ISNUMBER($E27),N($E27)&gt;=1,N($E27)&lt;=5,INT(N($E27))=N($E27))),NOT(AND(ISNUMBER($I27),N($I27)&gt;=1,N($I27)&lt;=5,INT(N($I27))=N($I27))),NOT(AND(ISNUMBER($J27),N($J27)&gt;=1,N($J27)&lt;=5,INT(N($J27))=N($J27)))),"Check inputs",IF($H27="","Add controls",IF($K27&gt;$F27,"Check scores","OK"))))</f>
        <v/>
      </c>
    </row>
    <row r="28" ht="20" customHeight="1" spans="1:13" x14ac:dyDescent="0.25">
      <c r="A28" s="18"/>
      <c r="B28" s="19"/>
      <c r="C28" s="19"/>
      <c r="D28" s="18"/>
      <c r="E28" s="18"/>
      <c r="F28" s="20" t="str">
        <f>IF(AND(AND(ISNUMBER(D28),N(D28)&gt;=1,N(D28)&lt;=5,INT(N(D28))=N(D28)),AND(ISNUMBER(E28),N(E28)&gt;=1,N(E28)&lt;=5,INT(N(E28))=N(E28))),D28*E28,"")</f>
        <v/>
      </c>
      <c r="G28" s="15" t="str">
        <f>IF(F28="","",IF('Risk Matrix'!$E$2&lt;&gt;"OK","Check bands",IF(F28&lt;='Risk Matrix'!$B$2,"Low",IF(F28&lt;='Risk Matrix'!$B$3,"Medium",IF(F28&lt;='Risk Matrix'!$B$4,"High","Extreme")))))</f>
        <v/>
      </c>
      <c r="H28" s="19"/>
      <c r="I28" s="18"/>
      <c r="J28" s="18"/>
      <c r="K28" s="20" t="str">
        <f>IF(AND(AND(ISNUMBER(I28),N(I28)&gt;=1,N(I28)&lt;=5,INT(N(I28))=N(I28)),AND(ISNUMBER(J28),N(J28)&gt;=1,N(J28)&lt;=5,INT(N(J28))=N(J28))),I28*J28,"")</f>
        <v/>
      </c>
      <c r="L28" s="15" t="str">
        <f>IF(K28="","",IF('Risk Matrix'!$E$2&lt;&gt;"OK","Check bands",IF(K28&lt;='Risk Matrix'!$B$2,"Low",IF(K28&lt;='Risk Matrix'!$B$3,"Medium",IF(K28&lt;='Risk Matrix'!$B$4,"High","Extreme")))))</f>
        <v/>
      </c>
      <c r="M28" s="15" t="str">
        <f>IF(COUNTA($A28:$E28,$H28:$J28)=0,"",IF(OR($A28="",$B28="",$C28="",NOT(AND(ISNUMBER($D28),N($D28)&gt;=1,N($D28)&lt;=5,INT(N($D28))=N($D28))),NOT(AND(ISNUMBER($E28),N($E28)&gt;=1,N($E28)&lt;=5,INT(N($E28))=N($E28))),NOT(AND(ISNUMBER($I28),N($I28)&gt;=1,N($I28)&lt;=5,INT(N($I28))=N($I28))),NOT(AND(ISNUMBER($J28),N($J28)&gt;=1,N($J28)&lt;=5,INT(N($J28))=N($J28)))),"Check inputs",IF($H28="","Add controls",IF($K28&gt;$F28,"Check scores","OK"))))</f>
        <v/>
      </c>
    </row>
    <row r="29" ht="20" customHeight="1" spans="1:13" x14ac:dyDescent="0.25">
      <c r="A29" s="18"/>
      <c r="B29" s="19"/>
      <c r="C29" s="19"/>
      <c r="D29" s="18"/>
      <c r="E29" s="18"/>
      <c r="F29" s="20" t="str">
        <f>IF(AND(AND(ISNUMBER(D29),N(D29)&gt;=1,N(D29)&lt;=5,INT(N(D29))=N(D29)),AND(ISNUMBER(E29),N(E29)&gt;=1,N(E29)&lt;=5,INT(N(E29))=N(E29))),D29*E29,"")</f>
        <v/>
      </c>
      <c r="G29" s="15" t="str">
        <f>IF(F29="","",IF('Risk Matrix'!$E$2&lt;&gt;"OK","Check bands",IF(F29&lt;='Risk Matrix'!$B$2,"Low",IF(F29&lt;='Risk Matrix'!$B$3,"Medium",IF(F29&lt;='Risk Matrix'!$B$4,"High","Extreme")))))</f>
        <v/>
      </c>
      <c r="H29" s="19"/>
      <c r="I29" s="18"/>
      <c r="J29" s="18"/>
      <c r="K29" s="20" t="str">
        <f>IF(AND(AND(ISNUMBER(I29),N(I29)&gt;=1,N(I29)&lt;=5,INT(N(I29))=N(I29)),AND(ISNUMBER(J29),N(J29)&gt;=1,N(J29)&lt;=5,INT(N(J29))=N(J29))),I29*J29,"")</f>
        <v/>
      </c>
      <c r="L29" s="15" t="str">
        <f>IF(K29="","",IF('Risk Matrix'!$E$2&lt;&gt;"OK","Check bands",IF(K29&lt;='Risk Matrix'!$B$2,"Low",IF(K29&lt;='Risk Matrix'!$B$3,"Medium",IF(K29&lt;='Risk Matrix'!$B$4,"High","Extreme")))))</f>
        <v/>
      </c>
      <c r="M29" s="15" t="str">
        <f>IF(COUNTA($A29:$E29,$H29:$J29)=0,"",IF(OR($A29="",$B29="",$C29="",NOT(AND(ISNUMBER($D29),N($D29)&gt;=1,N($D29)&lt;=5,INT(N($D29))=N($D29))),NOT(AND(ISNUMBER($E29),N($E29)&gt;=1,N($E29)&lt;=5,INT(N($E29))=N($E29))),NOT(AND(ISNUMBER($I29),N($I29)&gt;=1,N($I29)&lt;=5,INT(N($I29))=N($I29))),NOT(AND(ISNUMBER($J29),N($J29)&gt;=1,N($J29)&lt;=5,INT(N($J29))=N($J29)))),"Check inputs",IF($H29="","Add controls",IF($K29&gt;$F29,"Check scores","OK"))))</f>
        <v/>
      </c>
    </row>
    <row r="30" ht="20" customHeight="1" spans="1:13" x14ac:dyDescent="0.25">
      <c r="A30" s="18"/>
      <c r="B30" s="19"/>
      <c r="C30" s="19"/>
      <c r="D30" s="18"/>
      <c r="E30" s="18"/>
      <c r="F30" s="20" t="str">
        <f>IF(AND(AND(ISNUMBER(D30),N(D30)&gt;=1,N(D30)&lt;=5,INT(N(D30))=N(D30)),AND(ISNUMBER(E30),N(E30)&gt;=1,N(E30)&lt;=5,INT(N(E30))=N(E30))),D30*E30,"")</f>
        <v/>
      </c>
      <c r="G30" s="15" t="str">
        <f>IF(F30="","",IF('Risk Matrix'!$E$2&lt;&gt;"OK","Check bands",IF(F30&lt;='Risk Matrix'!$B$2,"Low",IF(F30&lt;='Risk Matrix'!$B$3,"Medium",IF(F30&lt;='Risk Matrix'!$B$4,"High","Extreme")))))</f>
        <v/>
      </c>
      <c r="H30" s="19"/>
      <c r="I30" s="18"/>
      <c r="J30" s="18"/>
      <c r="K30" s="20" t="str">
        <f>IF(AND(AND(ISNUMBER(I30),N(I30)&gt;=1,N(I30)&lt;=5,INT(N(I30))=N(I30)),AND(ISNUMBER(J30),N(J30)&gt;=1,N(J30)&lt;=5,INT(N(J30))=N(J30))),I30*J30,"")</f>
        <v/>
      </c>
      <c r="L30" s="15" t="str">
        <f>IF(K30="","",IF('Risk Matrix'!$E$2&lt;&gt;"OK","Check bands",IF(K30&lt;='Risk Matrix'!$B$2,"Low",IF(K30&lt;='Risk Matrix'!$B$3,"Medium",IF(K30&lt;='Risk Matrix'!$B$4,"High","Extreme")))))</f>
        <v/>
      </c>
      <c r="M30" s="15" t="str">
        <f>IF(COUNTA($A30:$E30,$H30:$J30)=0,"",IF(OR($A30="",$B30="",$C30="",NOT(AND(ISNUMBER($D30),N($D30)&gt;=1,N($D30)&lt;=5,INT(N($D30))=N($D30))),NOT(AND(ISNUMBER($E30),N($E30)&gt;=1,N($E30)&lt;=5,INT(N($E30))=N($E30))),NOT(AND(ISNUMBER($I30),N($I30)&gt;=1,N($I30)&lt;=5,INT(N($I30))=N($I30))),NOT(AND(ISNUMBER($J30),N($J30)&gt;=1,N($J30)&lt;=5,INT(N($J30))=N($J30)))),"Check inputs",IF($H30="","Add controls",IF($K30&gt;$F30,"Check scores","OK"))))</f>
        <v/>
      </c>
    </row>
    <row r="31" ht="20" customHeight="1" spans="1:13" x14ac:dyDescent="0.25">
      <c r="A31" s="18"/>
      <c r="B31" s="19"/>
      <c r="C31" s="19"/>
      <c r="D31" s="18"/>
      <c r="E31" s="18"/>
      <c r="F31" s="20" t="str">
        <f>IF(AND(AND(ISNUMBER(D31),N(D31)&gt;=1,N(D31)&lt;=5,INT(N(D31))=N(D31)),AND(ISNUMBER(E31),N(E31)&gt;=1,N(E31)&lt;=5,INT(N(E31))=N(E31))),D31*E31,"")</f>
        <v/>
      </c>
      <c r="G31" s="15" t="str">
        <f>IF(F31="","",IF('Risk Matrix'!$E$2&lt;&gt;"OK","Check bands",IF(F31&lt;='Risk Matrix'!$B$2,"Low",IF(F31&lt;='Risk Matrix'!$B$3,"Medium",IF(F31&lt;='Risk Matrix'!$B$4,"High","Extreme")))))</f>
        <v/>
      </c>
      <c r="H31" s="19"/>
      <c r="I31" s="18"/>
      <c r="J31" s="18"/>
      <c r="K31" s="20" t="str">
        <f>IF(AND(AND(ISNUMBER(I31),N(I31)&gt;=1,N(I31)&lt;=5,INT(N(I31))=N(I31)),AND(ISNUMBER(J31),N(J31)&gt;=1,N(J31)&lt;=5,INT(N(J31))=N(J31))),I31*J31,"")</f>
        <v/>
      </c>
      <c r="L31" s="15" t="str">
        <f>IF(K31="","",IF('Risk Matrix'!$E$2&lt;&gt;"OK","Check bands",IF(K31&lt;='Risk Matrix'!$B$2,"Low",IF(K31&lt;='Risk Matrix'!$B$3,"Medium",IF(K31&lt;='Risk Matrix'!$B$4,"High","Extreme")))))</f>
        <v/>
      </c>
      <c r="M31" s="15" t="str">
        <f>IF(COUNTA($A31:$E31,$H31:$J31)=0,"",IF(OR($A31="",$B31="",$C31="",NOT(AND(ISNUMBER($D31),N($D31)&gt;=1,N($D31)&lt;=5,INT(N($D31))=N($D31))),NOT(AND(ISNUMBER($E31),N($E31)&gt;=1,N($E31)&lt;=5,INT(N($E31))=N($E31))),NOT(AND(ISNUMBER($I31),N($I31)&gt;=1,N($I31)&lt;=5,INT(N($I31))=N($I31))),NOT(AND(ISNUMBER($J31),N($J31)&gt;=1,N($J31)&lt;=5,INT(N($J31))=N($J31)))),"Check inputs",IF($H31="","Add controls",IF($K31&gt;$F31,"Check scores","OK"))))</f>
        <v/>
      </c>
    </row>
    <row r="32" ht="20" customHeight="1" spans="1:13" x14ac:dyDescent="0.25">
      <c r="A32" s="18"/>
      <c r="B32" s="19"/>
      <c r="C32" s="19"/>
      <c r="D32" s="18"/>
      <c r="E32" s="18"/>
      <c r="F32" s="20" t="str">
        <f>IF(AND(AND(ISNUMBER(D32),N(D32)&gt;=1,N(D32)&lt;=5,INT(N(D32))=N(D32)),AND(ISNUMBER(E32),N(E32)&gt;=1,N(E32)&lt;=5,INT(N(E32))=N(E32))),D32*E32,"")</f>
        <v/>
      </c>
      <c r="G32" s="15" t="str">
        <f>IF(F32="","",IF('Risk Matrix'!$E$2&lt;&gt;"OK","Check bands",IF(F32&lt;='Risk Matrix'!$B$2,"Low",IF(F32&lt;='Risk Matrix'!$B$3,"Medium",IF(F32&lt;='Risk Matrix'!$B$4,"High","Extreme")))))</f>
        <v/>
      </c>
      <c r="H32" s="19"/>
      <c r="I32" s="18"/>
      <c r="J32" s="18"/>
      <c r="K32" s="20" t="str">
        <f>IF(AND(AND(ISNUMBER(I32),N(I32)&gt;=1,N(I32)&lt;=5,INT(N(I32))=N(I32)),AND(ISNUMBER(J32),N(J32)&gt;=1,N(J32)&lt;=5,INT(N(J32))=N(J32))),I32*J32,"")</f>
        <v/>
      </c>
      <c r="L32" s="15" t="str">
        <f>IF(K32="","",IF('Risk Matrix'!$E$2&lt;&gt;"OK","Check bands",IF(K32&lt;='Risk Matrix'!$B$2,"Low",IF(K32&lt;='Risk Matrix'!$B$3,"Medium",IF(K32&lt;='Risk Matrix'!$B$4,"High","Extreme")))))</f>
        <v/>
      </c>
      <c r="M32" s="15" t="str">
        <f>IF(COUNTA($A32:$E32,$H32:$J32)=0,"",IF(OR($A32="",$B32="",$C32="",NOT(AND(ISNUMBER($D32),N($D32)&gt;=1,N($D32)&lt;=5,INT(N($D32))=N($D32))),NOT(AND(ISNUMBER($E32),N($E32)&gt;=1,N($E32)&lt;=5,INT(N($E32))=N($E32))),NOT(AND(ISNUMBER($I32),N($I32)&gt;=1,N($I32)&lt;=5,INT(N($I32))=N($I32))),NOT(AND(ISNUMBER($J32),N($J32)&gt;=1,N($J32)&lt;=5,INT(N($J32))=N($J32)))),"Check inputs",IF($H32="","Add controls",IF($K32&gt;$F32,"Check scores","OK"))))</f>
        <v/>
      </c>
    </row>
    <row r="33" ht="20" customHeight="1" spans="1:13" x14ac:dyDescent="0.25">
      <c r="A33" s="18"/>
      <c r="B33" s="19"/>
      <c r="C33" s="19"/>
      <c r="D33" s="18"/>
      <c r="E33" s="18"/>
      <c r="F33" s="20" t="str">
        <f>IF(AND(AND(ISNUMBER(D33),N(D33)&gt;=1,N(D33)&lt;=5,INT(N(D33))=N(D33)),AND(ISNUMBER(E33),N(E33)&gt;=1,N(E33)&lt;=5,INT(N(E33))=N(E33))),D33*E33,"")</f>
        <v/>
      </c>
      <c r="G33" s="15" t="str">
        <f>IF(F33="","",IF('Risk Matrix'!$E$2&lt;&gt;"OK","Check bands",IF(F33&lt;='Risk Matrix'!$B$2,"Low",IF(F33&lt;='Risk Matrix'!$B$3,"Medium",IF(F33&lt;='Risk Matrix'!$B$4,"High","Extreme")))))</f>
        <v/>
      </c>
      <c r="H33" s="19"/>
      <c r="I33" s="18"/>
      <c r="J33" s="18"/>
      <c r="K33" s="20" t="str">
        <f>IF(AND(AND(ISNUMBER(I33),N(I33)&gt;=1,N(I33)&lt;=5,INT(N(I33))=N(I33)),AND(ISNUMBER(J33),N(J33)&gt;=1,N(J33)&lt;=5,INT(N(J33))=N(J33))),I33*J33,"")</f>
        <v/>
      </c>
      <c r="L33" s="15" t="str">
        <f>IF(K33="","",IF('Risk Matrix'!$E$2&lt;&gt;"OK","Check bands",IF(K33&lt;='Risk Matrix'!$B$2,"Low",IF(K33&lt;='Risk Matrix'!$B$3,"Medium",IF(K33&lt;='Risk Matrix'!$B$4,"High","Extreme")))))</f>
        <v/>
      </c>
      <c r="M33" s="15" t="str">
        <f>IF(COUNTA($A33:$E33,$H33:$J33)=0,"",IF(OR($A33="",$B33="",$C33="",NOT(AND(ISNUMBER($D33),N($D33)&gt;=1,N($D33)&lt;=5,INT(N($D33))=N($D33))),NOT(AND(ISNUMBER($E33),N($E33)&gt;=1,N($E33)&lt;=5,INT(N($E33))=N($E33))),NOT(AND(ISNUMBER($I33),N($I33)&gt;=1,N($I33)&lt;=5,INT(N($I33))=N($I33))),NOT(AND(ISNUMBER($J33),N($J33)&gt;=1,N($J33)&lt;=5,INT(N($J33))=N($J33)))),"Check inputs",IF($H33="","Add controls",IF($K33&gt;$F33,"Check scores","OK"))))</f>
        <v/>
      </c>
    </row>
    <row r="34" ht="20" customHeight="1" spans="1:13" x14ac:dyDescent="0.25">
      <c r="A34" s="18"/>
      <c r="B34" s="19"/>
      <c r="C34" s="19"/>
      <c r="D34" s="18"/>
      <c r="E34" s="18"/>
      <c r="F34" s="20" t="str">
        <f>IF(AND(AND(ISNUMBER(D34),N(D34)&gt;=1,N(D34)&lt;=5,INT(N(D34))=N(D34)),AND(ISNUMBER(E34),N(E34)&gt;=1,N(E34)&lt;=5,INT(N(E34))=N(E34))),D34*E34,"")</f>
        <v/>
      </c>
      <c r="G34" s="15" t="str">
        <f>IF(F34="","",IF('Risk Matrix'!$E$2&lt;&gt;"OK","Check bands",IF(F34&lt;='Risk Matrix'!$B$2,"Low",IF(F34&lt;='Risk Matrix'!$B$3,"Medium",IF(F34&lt;='Risk Matrix'!$B$4,"High","Extreme")))))</f>
        <v/>
      </c>
      <c r="H34" s="19"/>
      <c r="I34" s="18"/>
      <c r="J34" s="18"/>
      <c r="K34" s="20" t="str">
        <f>IF(AND(AND(ISNUMBER(I34),N(I34)&gt;=1,N(I34)&lt;=5,INT(N(I34))=N(I34)),AND(ISNUMBER(J34),N(J34)&gt;=1,N(J34)&lt;=5,INT(N(J34))=N(J34))),I34*J34,"")</f>
        <v/>
      </c>
      <c r="L34" s="15" t="str">
        <f>IF(K34="","",IF('Risk Matrix'!$E$2&lt;&gt;"OK","Check bands",IF(K34&lt;='Risk Matrix'!$B$2,"Low",IF(K34&lt;='Risk Matrix'!$B$3,"Medium",IF(K34&lt;='Risk Matrix'!$B$4,"High","Extreme")))))</f>
        <v/>
      </c>
      <c r="M34" s="15" t="str">
        <f>IF(COUNTA($A34:$E34,$H34:$J34)=0,"",IF(OR($A34="",$B34="",$C34="",NOT(AND(ISNUMBER($D34),N($D34)&gt;=1,N($D34)&lt;=5,INT(N($D34))=N($D34))),NOT(AND(ISNUMBER($E34),N($E34)&gt;=1,N($E34)&lt;=5,INT(N($E34))=N($E34))),NOT(AND(ISNUMBER($I34),N($I34)&gt;=1,N($I34)&lt;=5,INT(N($I34))=N($I34))),NOT(AND(ISNUMBER($J34),N($J34)&gt;=1,N($J34)&lt;=5,INT(N($J34))=N($J34)))),"Check inputs",IF($H34="","Add controls",IF($K34&gt;$F34,"Check scores","OK"))))</f>
        <v/>
      </c>
    </row>
    <row r="35" ht="20" customHeight="1" spans="1:13" x14ac:dyDescent="0.25">
      <c r="A35" s="18"/>
      <c r="B35" s="19"/>
      <c r="C35" s="19"/>
      <c r="D35" s="18"/>
      <c r="E35" s="18"/>
      <c r="F35" s="20" t="str">
        <f>IF(AND(AND(ISNUMBER(D35),N(D35)&gt;=1,N(D35)&lt;=5,INT(N(D35))=N(D35)),AND(ISNUMBER(E35),N(E35)&gt;=1,N(E35)&lt;=5,INT(N(E35))=N(E35))),D35*E35,"")</f>
        <v/>
      </c>
      <c r="G35" s="15" t="str">
        <f>IF(F35="","",IF('Risk Matrix'!$E$2&lt;&gt;"OK","Check bands",IF(F35&lt;='Risk Matrix'!$B$2,"Low",IF(F35&lt;='Risk Matrix'!$B$3,"Medium",IF(F35&lt;='Risk Matrix'!$B$4,"High","Extreme")))))</f>
        <v/>
      </c>
      <c r="H35" s="19"/>
      <c r="I35" s="18"/>
      <c r="J35" s="18"/>
      <c r="K35" s="20" t="str">
        <f>IF(AND(AND(ISNUMBER(I35),N(I35)&gt;=1,N(I35)&lt;=5,INT(N(I35))=N(I35)),AND(ISNUMBER(J35),N(J35)&gt;=1,N(J35)&lt;=5,INT(N(J35))=N(J35))),I35*J35,"")</f>
        <v/>
      </c>
      <c r="L35" s="15" t="str">
        <f>IF(K35="","",IF('Risk Matrix'!$E$2&lt;&gt;"OK","Check bands",IF(K35&lt;='Risk Matrix'!$B$2,"Low",IF(K35&lt;='Risk Matrix'!$B$3,"Medium",IF(K35&lt;='Risk Matrix'!$B$4,"High","Extreme")))))</f>
        <v/>
      </c>
      <c r="M35" s="15" t="str">
        <f>IF(COUNTA($A35:$E35,$H35:$J35)=0,"",IF(OR($A35="",$B35="",$C35="",NOT(AND(ISNUMBER($D35),N($D35)&gt;=1,N($D35)&lt;=5,INT(N($D35))=N($D35))),NOT(AND(ISNUMBER($E35),N($E35)&gt;=1,N($E35)&lt;=5,INT(N($E35))=N($E35))),NOT(AND(ISNUMBER($I35),N($I35)&gt;=1,N($I35)&lt;=5,INT(N($I35))=N($I35))),NOT(AND(ISNUMBER($J35),N($J35)&gt;=1,N($J35)&lt;=5,INT(N($J35))=N($J35)))),"Check inputs",IF($H35="","Add controls",IF($K35&gt;$F35,"Check scores","OK"))))</f>
        <v/>
      </c>
    </row>
    <row r="36" ht="20" customHeight="1" spans="1:13" x14ac:dyDescent="0.25">
      <c r="A36" s="18"/>
      <c r="B36" s="19"/>
      <c r="C36" s="19"/>
      <c r="D36" s="18"/>
      <c r="E36" s="18"/>
      <c r="F36" s="20" t="str">
        <f>IF(AND(AND(ISNUMBER(D36),N(D36)&gt;=1,N(D36)&lt;=5,INT(N(D36))=N(D36)),AND(ISNUMBER(E36),N(E36)&gt;=1,N(E36)&lt;=5,INT(N(E36))=N(E36))),D36*E36,"")</f>
        <v/>
      </c>
      <c r="G36" s="15" t="str">
        <f>IF(F36="","",IF('Risk Matrix'!$E$2&lt;&gt;"OK","Check bands",IF(F36&lt;='Risk Matrix'!$B$2,"Low",IF(F36&lt;='Risk Matrix'!$B$3,"Medium",IF(F36&lt;='Risk Matrix'!$B$4,"High","Extreme")))))</f>
        <v/>
      </c>
      <c r="H36" s="19"/>
      <c r="I36" s="18"/>
      <c r="J36" s="18"/>
      <c r="K36" s="20" t="str">
        <f>IF(AND(AND(ISNUMBER(I36),N(I36)&gt;=1,N(I36)&lt;=5,INT(N(I36))=N(I36)),AND(ISNUMBER(J36),N(J36)&gt;=1,N(J36)&lt;=5,INT(N(J36))=N(J36))),I36*J36,"")</f>
        <v/>
      </c>
      <c r="L36" s="15" t="str">
        <f>IF(K36="","",IF('Risk Matrix'!$E$2&lt;&gt;"OK","Check bands",IF(K36&lt;='Risk Matrix'!$B$2,"Low",IF(K36&lt;='Risk Matrix'!$B$3,"Medium",IF(K36&lt;='Risk Matrix'!$B$4,"High","Extreme")))))</f>
        <v/>
      </c>
      <c r="M36" s="15" t="str">
        <f>IF(COUNTA($A36:$E36,$H36:$J36)=0,"",IF(OR($A36="",$B36="",$C36="",NOT(AND(ISNUMBER($D36),N($D36)&gt;=1,N($D36)&lt;=5,INT(N($D36))=N($D36))),NOT(AND(ISNUMBER($E36),N($E36)&gt;=1,N($E36)&lt;=5,INT(N($E36))=N($E36))),NOT(AND(ISNUMBER($I36),N($I36)&gt;=1,N($I36)&lt;=5,INT(N($I36))=N($I36))),NOT(AND(ISNUMBER($J36),N($J36)&gt;=1,N($J36)&lt;=5,INT(N($J36))=N($J36)))),"Check inputs",IF($H36="","Add controls",IF($K36&gt;$F36,"Check scores","OK"))))</f>
        <v/>
      </c>
    </row>
    <row r="37" ht="20" customHeight="1" spans="1:13" x14ac:dyDescent="0.25">
      <c r="A37" s="18"/>
      <c r="B37" s="19"/>
      <c r="C37" s="19"/>
      <c r="D37" s="18"/>
      <c r="E37" s="18"/>
      <c r="F37" s="20" t="str">
        <f>IF(AND(AND(ISNUMBER(D37),N(D37)&gt;=1,N(D37)&lt;=5,INT(N(D37))=N(D37)),AND(ISNUMBER(E37),N(E37)&gt;=1,N(E37)&lt;=5,INT(N(E37))=N(E37))),D37*E37,"")</f>
        <v/>
      </c>
      <c r="G37" s="15" t="str">
        <f>IF(F37="","",IF('Risk Matrix'!$E$2&lt;&gt;"OK","Check bands",IF(F37&lt;='Risk Matrix'!$B$2,"Low",IF(F37&lt;='Risk Matrix'!$B$3,"Medium",IF(F37&lt;='Risk Matrix'!$B$4,"High","Extreme")))))</f>
        <v/>
      </c>
      <c r="H37" s="19"/>
      <c r="I37" s="18"/>
      <c r="J37" s="18"/>
      <c r="K37" s="20" t="str">
        <f>IF(AND(AND(ISNUMBER(I37),N(I37)&gt;=1,N(I37)&lt;=5,INT(N(I37))=N(I37)),AND(ISNUMBER(J37),N(J37)&gt;=1,N(J37)&lt;=5,INT(N(J37))=N(J37))),I37*J37,"")</f>
        <v/>
      </c>
      <c r="L37" s="15" t="str">
        <f>IF(K37="","",IF('Risk Matrix'!$E$2&lt;&gt;"OK","Check bands",IF(K37&lt;='Risk Matrix'!$B$2,"Low",IF(K37&lt;='Risk Matrix'!$B$3,"Medium",IF(K37&lt;='Risk Matrix'!$B$4,"High","Extreme")))))</f>
        <v/>
      </c>
      <c r="M37" s="15" t="str">
        <f>IF(COUNTA($A37:$E37,$H37:$J37)=0,"",IF(OR($A37="",$B37="",$C37="",NOT(AND(ISNUMBER($D37),N($D37)&gt;=1,N($D37)&lt;=5,INT(N($D37))=N($D37))),NOT(AND(ISNUMBER($E37),N($E37)&gt;=1,N($E37)&lt;=5,INT(N($E37))=N($E37))),NOT(AND(ISNUMBER($I37),N($I37)&gt;=1,N($I37)&lt;=5,INT(N($I37))=N($I37))),NOT(AND(ISNUMBER($J37),N($J37)&gt;=1,N($J37)&lt;=5,INT(N($J37))=N($J37)))),"Check inputs",IF($H37="","Add controls",IF($K37&gt;$F37,"Check scores","OK"))))</f>
        <v/>
      </c>
    </row>
    <row r="38" ht="20" customHeight="1" spans="1:13" x14ac:dyDescent="0.25">
      <c r="A38" s="18"/>
      <c r="B38" s="19"/>
      <c r="C38" s="19"/>
      <c r="D38" s="18"/>
      <c r="E38" s="18"/>
      <c r="F38" s="20" t="str">
        <f>IF(AND(AND(ISNUMBER(D38),N(D38)&gt;=1,N(D38)&lt;=5,INT(N(D38))=N(D38)),AND(ISNUMBER(E38),N(E38)&gt;=1,N(E38)&lt;=5,INT(N(E38))=N(E38))),D38*E38,"")</f>
        <v/>
      </c>
      <c r="G38" s="15" t="str">
        <f>IF(F38="","",IF('Risk Matrix'!$E$2&lt;&gt;"OK","Check bands",IF(F38&lt;='Risk Matrix'!$B$2,"Low",IF(F38&lt;='Risk Matrix'!$B$3,"Medium",IF(F38&lt;='Risk Matrix'!$B$4,"High","Extreme")))))</f>
        <v/>
      </c>
      <c r="H38" s="19"/>
      <c r="I38" s="18"/>
      <c r="J38" s="18"/>
      <c r="K38" s="20" t="str">
        <f>IF(AND(AND(ISNUMBER(I38),N(I38)&gt;=1,N(I38)&lt;=5,INT(N(I38))=N(I38)),AND(ISNUMBER(J38),N(J38)&gt;=1,N(J38)&lt;=5,INT(N(J38))=N(J38))),I38*J38,"")</f>
        <v/>
      </c>
      <c r="L38" s="15" t="str">
        <f>IF(K38="","",IF('Risk Matrix'!$E$2&lt;&gt;"OK","Check bands",IF(K38&lt;='Risk Matrix'!$B$2,"Low",IF(K38&lt;='Risk Matrix'!$B$3,"Medium",IF(K38&lt;='Risk Matrix'!$B$4,"High","Extreme")))))</f>
        <v/>
      </c>
      <c r="M38" s="15" t="str">
        <f>IF(COUNTA($A38:$E38,$H38:$J38)=0,"",IF(OR($A38="",$B38="",$C38="",NOT(AND(ISNUMBER($D38),N($D38)&gt;=1,N($D38)&lt;=5,INT(N($D38))=N($D38))),NOT(AND(ISNUMBER($E38),N($E38)&gt;=1,N($E38)&lt;=5,INT(N($E38))=N($E38))),NOT(AND(ISNUMBER($I38),N($I38)&gt;=1,N($I38)&lt;=5,INT(N($I38))=N($I38))),NOT(AND(ISNUMBER($J38),N($J38)&gt;=1,N($J38)&lt;=5,INT(N($J38))=N($J38)))),"Check inputs",IF($H38="","Add controls",IF($K38&gt;$F38,"Check scores","OK"))))</f>
        <v/>
      </c>
    </row>
    <row r="39" ht="20" customHeight="1" spans="1:13" x14ac:dyDescent="0.25">
      <c r="A39" s="18"/>
      <c r="B39" s="19"/>
      <c r="C39" s="19"/>
      <c r="D39" s="18"/>
      <c r="E39" s="18"/>
      <c r="F39" s="20" t="str">
        <f>IF(AND(AND(ISNUMBER(D39),N(D39)&gt;=1,N(D39)&lt;=5,INT(N(D39))=N(D39)),AND(ISNUMBER(E39),N(E39)&gt;=1,N(E39)&lt;=5,INT(N(E39))=N(E39))),D39*E39,"")</f>
        <v/>
      </c>
      <c r="G39" s="15" t="str">
        <f>IF(F39="","",IF('Risk Matrix'!$E$2&lt;&gt;"OK","Check bands",IF(F39&lt;='Risk Matrix'!$B$2,"Low",IF(F39&lt;='Risk Matrix'!$B$3,"Medium",IF(F39&lt;='Risk Matrix'!$B$4,"High","Extreme")))))</f>
        <v/>
      </c>
      <c r="H39" s="19"/>
      <c r="I39" s="18"/>
      <c r="J39" s="18"/>
      <c r="K39" s="20" t="str">
        <f>IF(AND(AND(ISNUMBER(I39),N(I39)&gt;=1,N(I39)&lt;=5,INT(N(I39))=N(I39)),AND(ISNUMBER(J39),N(J39)&gt;=1,N(J39)&lt;=5,INT(N(J39))=N(J39))),I39*J39,"")</f>
        <v/>
      </c>
      <c r="L39" s="15" t="str">
        <f>IF(K39="","",IF('Risk Matrix'!$E$2&lt;&gt;"OK","Check bands",IF(K39&lt;='Risk Matrix'!$B$2,"Low",IF(K39&lt;='Risk Matrix'!$B$3,"Medium",IF(K39&lt;='Risk Matrix'!$B$4,"High","Extreme")))))</f>
        <v/>
      </c>
      <c r="M39" s="15" t="str">
        <f>IF(COUNTA($A39:$E39,$H39:$J39)=0,"",IF(OR($A39="",$B39="",$C39="",NOT(AND(ISNUMBER($D39),N($D39)&gt;=1,N($D39)&lt;=5,INT(N($D39))=N($D39))),NOT(AND(ISNUMBER($E39),N($E39)&gt;=1,N($E39)&lt;=5,INT(N($E39))=N($E39))),NOT(AND(ISNUMBER($I39),N($I39)&gt;=1,N($I39)&lt;=5,INT(N($I39))=N($I39))),NOT(AND(ISNUMBER($J39),N($J39)&gt;=1,N($J39)&lt;=5,INT(N($J39))=N($J39)))),"Check inputs",IF($H39="","Add controls",IF($K39&gt;$F39,"Check scores","OK"))))</f>
        <v/>
      </c>
    </row>
    <row r="40" ht="20" customHeight="1" spans="1:13" x14ac:dyDescent="0.25">
      <c r="A40" s="18"/>
      <c r="B40" s="19"/>
      <c r="C40" s="19"/>
      <c r="D40" s="18"/>
      <c r="E40" s="18"/>
      <c r="F40" s="20" t="str">
        <f>IF(AND(AND(ISNUMBER(D40),N(D40)&gt;=1,N(D40)&lt;=5,INT(N(D40))=N(D40)),AND(ISNUMBER(E40),N(E40)&gt;=1,N(E40)&lt;=5,INT(N(E40))=N(E40))),D40*E40,"")</f>
        <v/>
      </c>
      <c r="G40" s="15" t="str">
        <f>IF(F40="","",IF('Risk Matrix'!$E$2&lt;&gt;"OK","Check bands",IF(F40&lt;='Risk Matrix'!$B$2,"Low",IF(F40&lt;='Risk Matrix'!$B$3,"Medium",IF(F40&lt;='Risk Matrix'!$B$4,"High","Extreme")))))</f>
        <v/>
      </c>
      <c r="H40" s="19"/>
      <c r="I40" s="18"/>
      <c r="J40" s="18"/>
      <c r="K40" s="20" t="str">
        <f>IF(AND(AND(ISNUMBER(I40),N(I40)&gt;=1,N(I40)&lt;=5,INT(N(I40))=N(I40)),AND(ISNUMBER(J40),N(J40)&gt;=1,N(J40)&lt;=5,INT(N(J40))=N(J40))),I40*J40,"")</f>
        <v/>
      </c>
      <c r="L40" s="15" t="str">
        <f>IF(K40="","",IF('Risk Matrix'!$E$2&lt;&gt;"OK","Check bands",IF(K40&lt;='Risk Matrix'!$B$2,"Low",IF(K40&lt;='Risk Matrix'!$B$3,"Medium",IF(K40&lt;='Risk Matrix'!$B$4,"High","Extreme")))))</f>
        <v/>
      </c>
      <c r="M40" s="15" t="str">
        <f>IF(COUNTA($A40:$E40,$H40:$J40)=0,"",IF(OR($A40="",$B40="",$C40="",NOT(AND(ISNUMBER($D40),N($D40)&gt;=1,N($D40)&lt;=5,INT(N($D40))=N($D40))),NOT(AND(ISNUMBER($E40),N($E40)&gt;=1,N($E40)&lt;=5,INT(N($E40))=N($E40))),NOT(AND(ISNUMBER($I40),N($I40)&gt;=1,N($I40)&lt;=5,INT(N($I40))=N($I40))),NOT(AND(ISNUMBER($J40),N($J40)&gt;=1,N($J40)&lt;=5,INT(N($J40))=N($J40)))),"Check inputs",IF($H40="","Add controls",IF($K40&gt;$F40,"Check scores","OK"))))</f>
        <v/>
      </c>
    </row>
    <row r="41" ht="20" customHeight="1" spans="1:13" x14ac:dyDescent="0.25">
      <c r="A41" s="18"/>
      <c r="B41" s="19"/>
      <c r="C41" s="19"/>
      <c r="D41" s="18"/>
      <c r="E41" s="18"/>
      <c r="F41" s="20" t="str">
        <f>IF(AND(AND(ISNUMBER(D41),N(D41)&gt;=1,N(D41)&lt;=5,INT(N(D41))=N(D41)),AND(ISNUMBER(E41),N(E41)&gt;=1,N(E41)&lt;=5,INT(N(E41))=N(E41))),D41*E41,"")</f>
        <v/>
      </c>
      <c r="G41" s="15" t="str">
        <f>IF(F41="","",IF('Risk Matrix'!$E$2&lt;&gt;"OK","Check bands",IF(F41&lt;='Risk Matrix'!$B$2,"Low",IF(F41&lt;='Risk Matrix'!$B$3,"Medium",IF(F41&lt;='Risk Matrix'!$B$4,"High","Extreme")))))</f>
        <v/>
      </c>
      <c r="H41" s="19"/>
      <c r="I41" s="18"/>
      <c r="J41" s="18"/>
      <c r="K41" s="20" t="str">
        <f>IF(AND(AND(ISNUMBER(I41),N(I41)&gt;=1,N(I41)&lt;=5,INT(N(I41))=N(I41)),AND(ISNUMBER(J41),N(J41)&gt;=1,N(J41)&lt;=5,INT(N(J41))=N(J41))),I41*J41,"")</f>
        <v/>
      </c>
      <c r="L41" s="15" t="str">
        <f>IF(K41="","",IF('Risk Matrix'!$E$2&lt;&gt;"OK","Check bands",IF(K41&lt;='Risk Matrix'!$B$2,"Low",IF(K41&lt;='Risk Matrix'!$B$3,"Medium",IF(K41&lt;='Risk Matrix'!$B$4,"High","Extreme")))))</f>
        <v/>
      </c>
      <c r="M41" s="15" t="str">
        <f>IF(COUNTA($A41:$E41,$H41:$J41)=0,"",IF(OR($A41="",$B41="",$C41="",NOT(AND(ISNUMBER($D41),N($D41)&gt;=1,N($D41)&lt;=5,INT(N($D41))=N($D41))),NOT(AND(ISNUMBER($E41),N($E41)&gt;=1,N($E41)&lt;=5,INT(N($E41))=N($E41))),NOT(AND(ISNUMBER($I41),N($I41)&gt;=1,N($I41)&lt;=5,INT(N($I41))=N($I41))),NOT(AND(ISNUMBER($J41),N($J41)&gt;=1,N($J41)&lt;=5,INT(N($J41))=N($J41)))),"Check inputs",IF($H41="","Add controls",IF($K41&gt;$F41,"Check scores","OK"))))</f>
        <v/>
      </c>
    </row>
    <row r="42" ht="20" customHeight="1" spans="1:13" x14ac:dyDescent="0.25">
      <c r="A42" s="18"/>
      <c r="B42" s="19"/>
      <c r="C42" s="19"/>
      <c r="D42" s="18"/>
      <c r="E42" s="18"/>
      <c r="F42" s="20" t="str">
        <f>IF(AND(AND(ISNUMBER(D42),N(D42)&gt;=1,N(D42)&lt;=5,INT(N(D42))=N(D42)),AND(ISNUMBER(E42),N(E42)&gt;=1,N(E42)&lt;=5,INT(N(E42))=N(E42))),D42*E42,"")</f>
        <v/>
      </c>
      <c r="G42" s="15" t="str">
        <f>IF(F42="","",IF('Risk Matrix'!$E$2&lt;&gt;"OK","Check bands",IF(F42&lt;='Risk Matrix'!$B$2,"Low",IF(F42&lt;='Risk Matrix'!$B$3,"Medium",IF(F42&lt;='Risk Matrix'!$B$4,"High","Extreme")))))</f>
        <v/>
      </c>
      <c r="H42" s="19"/>
      <c r="I42" s="18"/>
      <c r="J42" s="18"/>
      <c r="K42" s="20" t="str">
        <f>IF(AND(AND(ISNUMBER(I42),N(I42)&gt;=1,N(I42)&lt;=5,INT(N(I42))=N(I42)),AND(ISNUMBER(J42),N(J42)&gt;=1,N(J42)&lt;=5,INT(N(J42))=N(J42))),I42*J42,"")</f>
        <v/>
      </c>
      <c r="L42" s="15" t="str">
        <f>IF(K42="","",IF('Risk Matrix'!$E$2&lt;&gt;"OK","Check bands",IF(K42&lt;='Risk Matrix'!$B$2,"Low",IF(K42&lt;='Risk Matrix'!$B$3,"Medium",IF(K42&lt;='Risk Matrix'!$B$4,"High","Extreme")))))</f>
        <v/>
      </c>
      <c r="M42" s="15" t="str">
        <f>IF(COUNTA($A42:$E42,$H42:$J42)=0,"",IF(OR($A42="",$B42="",$C42="",NOT(AND(ISNUMBER($D42),N($D42)&gt;=1,N($D42)&lt;=5,INT(N($D42))=N($D42))),NOT(AND(ISNUMBER($E42),N($E42)&gt;=1,N($E42)&lt;=5,INT(N($E42))=N($E42))),NOT(AND(ISNUMBER($I42),N($I42)&gt;=1,N($I42)&lt;=5,INT(N($I42))=N($I42))),NOT(AND(ISNUMBER($J42),N($J42)&gt;=1,N($J42)&lt;=5,INT(N($J42))=N($J42)))),"Check inputs",IF($H42="","Add controls",IF($K42&gt;$F42,"Check scores","OK"))))</f>
        <v/>
      </c>
    </row>
    <row r="43" ht="20" customHeight="1" spans="1:13" x14ac:dyDescent="0.25">
      <c r="A43" s="18"/>
      <c r="B43" s="19"/>
      <c r="C43" s="19"/>
      <c r="D43" s="18"/>
      <c r="E43" s="18"/>
      <c r="F43" s="20" t="str">
        <f>IF(AND(AND(ISNUMBER(D43),N(D43)&gt;=1,N(D43)&lt;=5,INT(N(D43))=N(D43)),AND(ISNUMBER(E43),N(E43)&gt;=1,N(E43)&lt;=5,INT(N(E43))=N(E43))),D43*E43,"")</f>
        <v/>
      </c>
      <c r="G43" s="15" t="str">
        <f>IF(F43="","",IF('Risk Matrix'!$E$2&lt;&gt;"OK","Check bands",IF(F43&lt;='Risk Matrix'!$B$2,"Low",IF(F43&lt;='Risk Matrix'!$B$3,"Medium",IF(F43&lt;='Risk Matrix'!$B$4,"High","Extreme")))))</f>
        <v/>
      </c>
      <c r="H43" s="19"/>
      <c r="I43" s="18"/>
      <c r="J43" s="18"/>
      <c r="K43" s="20" t="str">
        <f>IF(AND(AND(ISNUMBER(I43),N(I43)&gt;=1,N(I43)&lt;=5,INT(N(I43))=N(I43)),AND(ISNUMBER(J43),N(J43)&gt;=1,N(J43)&lt;=5,INT(N(J43))=N(J43))),I43*J43,"")</f>
        <v/>
      </c>
      <c r="L43" s="15" t="str">
        <f>IF(K43="","",IF('Risk Matrix'!$E$2&lt;&gt;"OK","Check bands",IF(K43&lt;='Risk Matrix'!$B$2,"Low",IF(K43&lt;='Risk Matrix'!$B$3,"Medium",IF(K43&lt;='Risk Matrix'!$B$4,"High","Extreme")))))</f>
        <v/>
      </c>
      <c r="M43" s="15" t="str">
        <f>IF(COUNTA($A43:$E43,$H43:$J43)=0,"",IF(OR($A43="",$B43="",$C43="",NOT(AND(ISNUMBER($D43),N($D43)&gt;=1,N($D43)&lt;=5,INT(N($D43))=N($D43))),NOT(AND(ISNUMBER($E43),N($E43)&gt;=1,N($E43)&lt;=5,INT(N($E43))=N($E43))),NOT(AND(ISNUMBER($I43),N($I43)&gt;=1,N($I43)&lt;=5,INT(N($I43))=N($I43))),NOT(AND(ISNUMBER($J43),N($J43)&gt;=1,N($J43)&lt;=5,INT(N($J43))=N($J43)))),"Check inputs",IF($H43="","Add controls",IF($K43&gt;$F43,"Check scores","OK"))))</f>
        <v/>
      </c>
    </row>
    <row r="44" ht="20" customHeight="1" spans="1:13" x14ac:dyDescent="0.25">
      <c r="A44" s="18"/>
      <c r="B44" s="19"/>
      <c r="C44" s="19"/>
      <c r="D44" s="18"/>
      <c r="E44" s="18"/>
      <c r="F44" s="20" t="str">
        <f>IF(AND(AND(ISNUMBER(D44),N(D44)&gt;=1,N(D44)&lt;=5,INT(N(D44))=N(D44)),AND(ISNUMBER(E44),N(E44)&gt;=1,N(E44)&lt;=5,INT(N(E44))=N(E44))),D44*E44,"")</f>
        <v/>
      </c>
      <c r="G44" s="15" t="str">
        <f>IF(F44="","",IF('Risk Matrix'!$E$2&lt;&gt;"OK","Check bands",IF(F44&lt;='Risk Matrix'!$B$2,"Low",IF(F44&lt;='Risk Matrix'!$B$3,"Medium",IF(F44&lt;='Risk Matrix'!$B$4,"High","Extreme")))))</f>
        <v/>
      </c>
      <c r="H44" s="19"/>
      <c r="I44" s="18"/>
      <c r="J44" s="18"/>
      <c r="K44" s="20" t="str">
        <f>IF(AND(AND(ISNUMBER(I44),N(I44)&gt;=1,N(I44)&lt;=5,INT(N(I44))=N(I44)),AND(ISNUMBER(J44),N(J44)&gt;=1,N(J44)&lt;=5,INT(N(J44))=N(J44))),I44*J44,"")</f>
        <v/>
      </c>
      <c r="L44" s="15" t="str">
        <f>IF(K44="","",IF('Risk Matrix'!$E$2&lt;&gt;"OK","Check bands",IF(K44&lt;='Risk Matrix'!$B$2,"Low",IF(K44&lt;='Risk Matrix'!$B$3,"Medium",IF(K44&lt;='Risk Matrix'!$B$4,"High","Extreme")))))</f>
        <v/>
      </c>
      <c r="M44" s="15" t="str">
        <f>IF(COUNTA($A44:$E44,$H44:$J44)=0,"",IF(OR($A44="",$B44="",$C44="",NOT(AND(ISNUMBER($D44),N($D44)&gt;=1,N($D44)&lt;=5,INT(N($D44))=N($D44))),NOT(AND(ISNUMBER($E44),N($E44)&gt;=1,N($E44)&lt;=5,INT(N($E44))=N($E44))),NOT(AND(ISNUMBER($I44),N($I44)&gt;=1,N($I44)&lt;=5,INT(N($I44))=N($I44))),NOT(AND(ISNUMBER($J44),N($J44)&gt;=1,N($J44)&lt;=5,INT(N($J44))=N($J44)))),"Check inputs",IF($H44="","Add controls",IF($K44&gt;$F44,"Check scores","OK"))))</f>
        <v/>
      </c>
    </row>
    <row r="45" ht="20" customHeight="1" spans="1:13" x14ac:dyDescent="0.25">
      <c r="A45" s="18"/>
      <c r="B45" s="19"/>
      <c r="C45" s="19"/>
      <c r="D45" s="18"/>
      <c r="E45" s="18"/>
      <c r="F45" s="20" t="str">
        <f>IF(AND(AND(ISNUMBER(D45),N(D45)&gt;=1,N(D45)&lt;=5,INT(N(D45))=N(D45)),AND(ISNUMBER(E45),N(E45)&gt;=1,N(E45)&lt;=5,INT(N(E45))=N(E45))),D45*E45,"")</f>
        <v/>
      </c>
      <c r="G45" s="15" t="str">
        <f>IF(F45="","",IF('Risk Matrix'!$E$2&lt;&gt;"OK","Check bands",IF(F45&lt;='Risk Matrix'!$B$2,"Low",IF(F45&lt;='Risk Matrix'!$B$3,"Medium",IF(F45&lt;='Risk Matrix'!$B$4,"High","Extreme")))))</f>
        <v/>
      </c>
      <c r="H45" s="19"/>
      <c r="I45" s="18"/>
      <c r="J45" s="18"/>
      <c r="K45" s="20" t="str">
        <f>IF(AND(AND(ISNUMBER(I45),N(I45)&gt;=1,N(I45)&lt;=5,INT(N(I45))=N(I45)),AND(ISNUMBER(J45),N(J45)&gt;=1,N(J45)&lt;=5,INT(N(J45))=N(J45))),I45*J45,"")</f>
        <v/>
      </c>
      <c r="L45" s="15" t="str">
        <f>IF(K45="","",IF('Risk Matrix'!$E$2&lt;&gt;"OK","Check bands",IF(K45&lt;='Risk Matrix'!$B$2,"Low",IF(K45&lt;='Risk Matrix'!$B$3,"Medium",IF(K45&lt;='Risk Matrix'!$B$4,"High","Extreme")))))</f>
        <v/>
      </c>
      <c r="M45" s="15" t="str">
        <f>IF(COUNTA($A45:$E45,$H45:$J45)=0,"",IF(OR($A45="",$B45="",$C45="",NOT(AND(ISNUMBER($D45),N($D45)&gt;=1,N($D45)&lt;=5,INT(N($D45))=N($D45))),NOT(AND(ISNUMBER($E45),N($E45)&gt;=1,N($E45)&lt;=5,INT(N($E45))=N($E45))),NOT(AND(ISNUMBER($I45),N($I45)&gt;=1,N($I45)&lt;=5,INT(N($I45))=N($I45))),NOT(AND(ISNUMBER($J45),N($J45)&gt;=1,N($J45)&lt;=5,INT(N($J45))=N($J45)))),"Check inputs",IF($H45="","Add controls",IF($K45&gt;$F45,"Check scores","OK"))))</f>
        <v/>
      </c>
    </row>
    <row r="46" ht="20" customHeight="1" spans="1:13" x14ac:dyDescent="0.25">
      <c r="A46" s="18"/>
      <c r="B46" s="19"/>
      <c r="C46" s="19"/>
      <c r="D46" s="18"/>
      <c r="E46" s="18"/>
      <c r="F46" s="20" t="str">
        <f>IF(AND(AND(ISNUMBER(D46),N(D46)&gt;=1,N(D46)&lt;=5,INT(N(D46))=N(D46)),AND(ISNUMBER(E46),N(E46)&gt;=1,N(E46)&lt;=5,INT(N(E46))=N(E46))),D46*E46,"")</f>
        <v/>
      </c>
      <c r="G46" s="15" t="str">
        <f>IF(F46="","",IF('Risk Matrix'!$E$2&lt;&gt;"OK","Check bands",IF(F46&lt;='Risk Matrix'!$B$2,"Low",IF(F46&lt;='Risk Matrix'!$B$3,"Medium",IF(F46&lt;='Risk Matrix'!$B$4,"High","Extreme")))))</f>
        <v/>
      </c>
      <c r="H46" s="19"/>
      <c r="I46" s="18"/>
      <c r="J46" s="18"/>
      <c r="K46" s="20" t="str">
        <f>IF(AND(AND(ISNUMBER(I46),N(I46)&gt;=1,N(I46)&lt;=5,INT(N(I46))=N(I46)),AND(ISNUMBER(J46),N(J46)&gt;=1,N(J46)&lt;=5,INT(N(J46))=N(J46))),I46*J46,"")</f>
        <v/>
      </c>
      <c r="L46" s="15" t="str">
        <f>IF(K46="","",IF('Risk Matrix'!$E$2&lt;&gt;"OK","Check bands",IF(K46&lt;='Risk Matrix'!$B$2,"Low",IF(K46&lt;='Risk Matrix'!$B$3,"Medium",IF(K46&lt;='Risk Matrix'!$B$4,"High","Extreme")))))</f>
        <v/>
      </c>
      <c r="M46" s="15" t="str">
        <f>IF(COUNTA($A46:$E46,$H46:$J46)=0,"",IF(OR($A46="",$B46="",$C46="",NOT(AND(ISNUMBER($D46),N($D46)&gt;=1,N($D46)&lt;=5,INT(N($D46))=N($D46))),NOT(AND(ISNUMBER($E46),N($E46)&gt;=1,N($E46)&lt;=5,INT(N($E46))=N($E46))),NOT(AND(ISNUMBER($I46),N($I46)&gt;=1,N($I46)&lt;=5,INT(N($I46))=N($I46))),NOT(AND(ISNUMBER($J46),N($J46)&gt;=1,N($J46)&lt;=5,INT(N($J46))=N($J46)))),"Check inputs",IF($H46="","Add controls",IF($K46&gt;$F46,"Check scores","OK"))))</f>
        <v/>
      </c>
    </row>
    <row r="47" ht="20" customHeight="1" spans="1:13" x14ac:dyDescent="0.25">
      <c r="A47" s="18"/>
      <c r="B47" s="19"/>
      <c r="C47" s="19"/>
      <c r="D47" s="18"/>
      <c r="E47" s="18"/>
      <c r="F47" s="20" t="str">
        <f>IF(AND(AND(ISNUMBER(D47),N(D47)&gt;=1,N(D47)&lt;=5,INT(N(D47))=N(D47)),AND(ISNUMBER(E47),N(E47)&gt;=1,N(E47)&lt;=5,INT(N(E47))=N(E47))),D47*E47,"")</f>
        <v/>
      </c>
      <c r="G47" s="15" t="str">
        <f>IF(F47="","",IF('Risk Matrix'!$E$2&lt;&gt;"OK","Check bands",IF(F47&lt;='Risk Matrix'!$B$2,"Low",IF(F47&lt;='Risk Matrix'!$B$3,"Medium",IF(F47&lt;='Risk Matrix'!$B$4,"High","Extreme")))))</f>
        <v/>
      </c>
      <c r="H47" s="19"/>
      <c r="I47" s="18"/>
      <c r="J47" s="18"/>
      <c r="K47" s="20" t="str">
        <f>IF(AND(AND(ISNUMBER(I47),N(I47)&gt;=1,N(I47)&lt;=5,INT(N(I47))=N(I47)),AND(ISNUMBER(J47),N(J47)&gt;=1,N(J47)&lt;=5,INT(N(J47))=N(J47))),I47*J47,"")</f>
        <v/>
      </c>
      <c r="L47" s="15" t="str">
        <f>IF(K47="","",IF('Risk Matrix'!$E$2&lt;&gt;"OK","Check bands",IF(K47&lt;='Risk Matrix'!$B$2,"Low",IF(K47&lt;='Risk Matrix'!$B$3,"Medium",IF(K47&lt;='Risk Matrix'!$B$4,"High","Extreme")))))</f>
        <v/>
      </c>
      <c r="M47" s="15" t="str">
        <f>IF(COUNTA($A47:$E47,$H47:$J47)=0,"",IF(OR($A47="",$B47="",$C47="",NOT(AND(ISNUMBER($D47),N($D47)&gt;=1,N($D47)&lt;=5,INT(N($D47))=N($D47))),NOT(AND(ISNUMBER($E47),N($E47)&gt;=1,N($E47)&lt;=5,INT(N($E47))=N($E47))),NOT(AND(ISNUMBER($I47),N($I47)&gt;=1,N($I47)&lt;=5,INT(N($I47))=N($I47))),NOT(AND(ISNUMBER($J47),N($J47)&gt;=1,N($J47)&lt;=5,INT(N($J47))=N($J47)))),"Check inputs",IF($H47="","Add controls",IF($K47&gt;$F47,"Check scores","OK"))))</f>
        <v/>
      </c>
    </row>
    <row r="48" ht="20" customHeight="1" spans="1:13" x14ac:dyDescent="0.25">
      <c r="A48" s="18"/>
      <c r="B48" s="19"/>
      <c r="C48" s="19"/>
      <c r="D48" s="18"/>
      <c r="E48" s="18"/>
      <c r="F48" s="20" t="str">
        <f>IF(AND(AND(ISNUMBER(D48),N(D48)&gt;=1,N(D48)&lt;=5,INT(N(D48))=N(D48)),AND(ISNUMBER(E48),N(E48)&gt;=1,N(E48)&lt;=5,INT(N(E48))=N(E48))),D48*E48,"")</f>
        <v/>
      </c>
      <c r="G48" s="15" t="str">
        <f>IF(F48="","",IF('Risk Matrix'!$E$2&lt;&gt;"OK","Check bands",IF(F48&lt;='Risk Matrix'!$B$2,"Low",IF(F48&lt;='Risk Matrix'!$B$3,"Medium",IF(F48&lt;='Risk Matrix'!$B$4,"High","Extreme")))))</f>
        <v/>
      </c>
      <c r="H48" s="19"/>
      <c r="I48" s="18"/>
      <c r="J48" s="18"/>
      <c r="K48" s="20" t="str">
        <f>IF(AND(AND(ISNUMBER(I48),N(I48)&gt;=1,N(I48)&lt;=5,INT(N(I48))=N(I48)),AND(ISNUMBER(J48),N(J48)&gt;=1,N(J48)&lt;=5,INT(N(J48))=N(J48))),I48*J48,"")</f>
        <v/>
      </c>
      <c r="L48" s="15" t="str">
        <f>IF(K48="","",IF('Risk Matrix'!$E$2&lt;&gt;"OK","Check bands",IF(K48&lt;='Risk Matrix'!$B$2,"Low",IF(K48&lt;='Risk Matrix'!$B$3,"Medium",IF(K48&lt;='Risk Matrix'!$B$4,"High","Extreme")))))</f>
        <v/>
      </c>
      <c r="M48" s="15" t="str">
        <f>IF(COUNTA($A48:$E48,$H48:$J48)=0,"",IF(OR($A48="",$B48="",$C48="",NOT(AND(ISNUMBER($D48),N($D48)&gt;=1,N($D48)&lt;=5,INT(N($D48))=N($D48))),NOT(AND(ISNUMBER($E48),N($E48)&gt;=1,N($E48)&lt;=5,INT(N($E48))=N($E48))),NOT(AND(ISNUMBER($I48),N($I48)&gt;=1,N($I48)&lt;=5,INT(N($I48))=N($I48))),NOT(AND(ISNUMBER($J48),N($J48)&gt;=1,N($J48)&lt;=5,INT(N($J48))=N($J48)))),"Check inputs",IF($H48="","Add controls",IF($K48&gt;$F48,"Check scores","OK"))))</f>
        <v/>
      </c>
    </row>
    <row r="49" ht="20" customHeight="1" spans="1:13" x14ac:dyDescent="0.25">
      <c r="A49" s="18"/>
      <c r="B49" s="19"/>
      <c r="C49" s="19"/>
      <c r="D49" s="18"/>
      <c r="E49" s="18"/>
      <c r="F49" s="20" t="str">
        <f>IF(AND(AND(ISNUMBER(D49),N(D49)&gt;=1,N(D49)&lt;=5,INT(N(D49))=N(D49)),AND(ISNUMBER(E49),N(E49)&gt;=1,N(E49)&lt;=5,INT(N(E49))=N(E49))),D49*E49,"")</f>
        <v/>
      </c>
      <c r="G49" s="15" t="str">
        <f>IF(F49="","",IF('Risk Matrix'!$E$2&lt;&gt;"OK","Check bands",IF(F49&lt;='Risk Matrix'!$B$2,"Low",IF(F49&lt;='Risk Matrix'!$B$3,"Medium",IF(F49&lt;='Risk Matrix'!$B$4,"High","Extreme")))))</f>
        <v/>
      </c>
      <c r="H49" s="19"/>
      <c r="I49" s="18"/>
      <c r="J49" s="18"/>
      <c r="K49" s="20" t="str">
        <f>IF(AND(AND(ISNUMBER(I49),N(I49)&gt;=1,N(I49)&lt;=5,INT(N(I49))=N(I49)),AND(ISNUMBER(J49),N(J49)&gt;=1,N(J49)&lt;=5,INT(N(J49))=N(J49))),I49*J49,"")</f>
        <v/>
      </c>
      <c r="L49" s="15" t="str">
        <f>IF(K49="","",IF('Risk Matrix'!$E$2&lt;&gt;"OK","Check bands",IF(K49&lt;='Risk Matrix'!$B$2,"Low",IF(K49&lt;='Risk Matrix'!$B$3,"Medium",IF(K49&lt;='Risk Matrix'!$B$4,"High","Extreme")))))</f>
        <v/>
      </c>
      <c r="M49" s="15" t="str">
        <f>IF(COUNTA($A49:$E49,$H49:$J49)=0,"",IF(OR($A49="",$B49="",$C49="",NOT(AND(ISNUMBER($D49),N($D49)&gt;=1,N($D49)&lt;=5,INT(N($D49))=N($D49))),NOT(AND(ISNUMBER($E49),N($E49)&gt;=1,N($E49)&lt;=5,INT(N($E49))=N($E49))),NOT(AND(ISNUMBER($I49),N($I49)&gt;=1,N($I49)&lt;=5,INT(N($I49))=N($I49))),NOT(AND(ISNUMBER($J49),N($J49)&gt;=1,N($J49)&lt;=5,INT(N($J49))=N($J49)))),"Check inputs",IF($H49="","Add controls",IF($K49&gt;$F49,"Check scores","OK"))))</f>
        <v/>
      </c>
    </row>
    <row r="50" ht="20" customHeight="1" spans="1:13" x14ac:dyDescent="0.25">
      <c r="A50" s="18"/>
      <c r="B50" s="19"/>
      <c r="C50" s="19"/>
      <c r="D50" s="18"/>
      <c r="E50" s="18"/>
      <c r="F50" s="20" t="str">
        <f>IF(AND(AND(ISNUMBER(D50),N(D50)&gt;=1,N(D50)&lt;=5,INT(N(D50))=N(D50)),AND(ISNUMBER(E50),N(E50)&gt;=1,N(E50)&lt;=5,INT(N(E50))=N(E50))),D50*E50,"")</f>
        <v/>
      </c>
      <c r="G50" s="15" t="str">
        <f>IF(F50="","",IF('Risk Matrix'!$E$2&lt;&gt;"OK","Check bands",IF(F50&lt;='Risk Matrix'!$B$2,"Low",IF(F50&lt;='Risk Matrix'!$B$3,"Medium",IF(F50&lt;='Risk Matrix'!$B$4,"High","Extreme")))))</f>
        <v/>
      </c>
      <c r="H50" s="19"/>
      <c r="I50" s="18"/>
      <c r="J50" s="18"/>
      <c r="K50" s="20" t="str">
        <f>IF(AND(AND(ISNUMBER(I50),N(I50)&gt;=1,N(I50)&lt;=5,INT(N(I50))=N(I50)),AND(ISNUMBER(J50),N(J50)&gt;=1,N(J50)&lt;=5,INT(N(J50))=N(J50))),I50*J50,"")</f>
        <v/>
      </c>
      <c r="L50" s="15" t="str">
        <f>IF(K50="","",IF('Risk Matrix'!$E$2&lt;&gt;"OK","Check bands",IF(K50&lt;='Risk Matrix'!$B$2,"Low",IF(K50&lt;='Risk Matrix'!$B$3,"Medium",IF(K50&lt;='Risk Matrix'!$B$4,"High","Extreme")))))</f>
        <v/>
      </c>
      <c r="M50" s="15" t="str">
        <f>IF(COUNTA($A50:$E50,$H50:$J50)=0,"",IF(OR($A50="",$B50="",$C50="",NOT(AND(ISNUMBER($D50),N($D50)&gt;=1,N($D50)&lt;=5,INT(N($D50))=N($D50))),NOT(AND(ISNUMBER($E50),N($E50)&gt;=1,N($E50)&lt;=5,INT(N($E50))=N($E50))),NOT(AND(ISNUMBER($I50),N($I50)&gt;=1,N($I50)&lt;=5,INT(N($I50))=N($I50))),NOT(AND(ISNUMBER($J50),N($J50)&gt;=1,N($J50)&lt;=5,INT(N($J50))=N($J50)))),"Check inputs",IF($H50="","Add controls",IF($K50&gt;$F50,"Check scores","OK"))))</f>
        <v/>
      </c>
    </row>
    <row r="51" ht="20" customHeight="1" spans="1:13" x14ac:dyDescent="0.25">
      <c r="A51" s="18"/>
      <c r="B51" s="19"/>
      <c r="C51" s="19"/>
      <c r="D51" s="18"/>
      <c r="E51" s="18"/>
      <c r="F51" s="20" t="str">
        <f>IF(AND(AND(ISNUMBER(D51),N(D51)&gt;=1,N(D51)&lt;=5,INT(N(D51))=N(D51)),AND(ISNUMBER(E51),N(E51)&gt;=1,N(E51)&lt;=5,INT(N(E51))=N(E51))),D51*E51,"")</f>
        <v/>
      </c>
      <c r="G51" s="15" t="str">
        <f>IF(F51="","",IF('Risk Matrix'!$E$2&lt;&gt;"OK","Check bands",IF(F51&lt;='Risk Matrix'!$B$2,"Low",IF(F51&lt;='Risk Matrix'!$B$3,"Medium",IF(F51&lt;='Risk Matrix'!$B$4,"High","Extreme")))))</f>
        <v/>
      </c>
      <c r="H51" s="19"/>
      <c r="I51" s="18"/>
      <c r="J51" s="18"/>
      <c r="K51" s="20" t="str">
        <f>IF(AND(AND(ISNUMBER(I51),N(I51)&gt;=1,N(I51)&lt;=5,INT(N(I51))=N(I51)),AND(ISNUMBER(J51),N(J51)&gt;=1,N(J51)&lt;=5,INT(N(J51))=N(J51))),I51*J51,"")</f>
        <v/>
      </c>
      <c r="L51" s="15" t="str">
        <f>IF(K51="","",IF('Risk Matrix'!$E$2&lt;&gt;"OK","Check bands",IF(K51&lt;='Risk Matrix'!$B$2,"Low",IF(K51&lt;='Risk Matrix'!$B$3,"Medium",IF(K51&lt;='Risk Matrix'!$B$4,"High","Extreme")))))</f>
        <v/>
      </c>
      <c r="M51" s="15" t="str">
        <f>IF(COUNTA($A51:$E51,$H51:$J51)=0,"",IF(OR($A51="",$B51="",$C51="",NOT(AND(ISNUMBER($D51),N($D51)&gt;=1,N($D51)&lt;=5,INT(N($D51))=N($D51))),NOT(AND(ISNUMBER($E51),N($E51)&gt;=1,N($E51)&lt;=5,INT(N($E51))=N($E51))),NOT(AND(ISNUMBER($I51),N($I51)&gt;=1,N($I51)&lt;=5,INT(N($I51))=N($I51))),NOT(AND(ISNUMBER($J51),N($J51)&gt;=1,N($J51)&lt;=5,INT(N($J51))=N($J51)))),"Check inputs",IF($H51="","Add controls",IF($K51&gt;$F51,"Check scores","OK"))))</f>
        <v/>
      </c>
    </row>
    <row r="52" ht="20" customHeight="1" spans="1:13" x14ac:dyDescent="0.25">
      <c r="A52" s="18"/>
      <c r="B52" s="19"/>
      <c r="C52" s="19"/>
      <c r="D52" s="18"/>
      <c r="E52" s="18"/>
      <c r="F52" s="20" t="str">
        <f>IF(AND(AND(ISNUMBER(D52),N(D52)&gt;=1,N(D52)&lt;=5,INT(N(D52))=N(D52)),AND(ISNUMBER(E52),N(E52)&gt;=1,N(E52)&lt;=5,INT(N(E52))=N(E52))),D52*E52,"")</f>
        <v/>
      </c>
      <c r="G52" s="15" t="str">
        <f>IF(F52="","",IF('Risk Matrix'!$E$2&lt;&gt;"OK","Check bands",IF(F52&lt;='Risk Matrix'!$B$2,"Low",IF(F52&lt;='Risk Matrix'!$B$3,"Medium",IF(F52&lt;='Risk Matrix'!$B$4,"High","Extreme")))))</f>
        <v/>
      </c>
      <c r="H52" s="19"/>
      <c r="I52" s="18"/>
      <c r="J52" s="18"/>
      <c r="K52" s="20" t="str">
        <f>IF(AND(AND(ISNUMBER(I52),N(I52)&gt;=1,N(I52)&lt;=5,INT(N(I52))=N(I52)),AND(ISNUMBER(J52),N(J52)&gt;=1,N(J52)&lt;=5,INT(N(J52))=N(J52))),I52*J52,"")</f>
        <v/>
      </c>
      <c r="L52" s="15" t="str">
        <f>IF(K52="","",IF('Risk Matrix'!$E$2&lt;&gt;"OK","Check bands",IF(K52&lt;='Risk Matrix'!$B$2,"Low",IF(K52&lt;='Risk Matrix'!$B$3,"Medium",IF(K52&lt;='Risk Matrix'!$B$4,"High","Extreme")))))</f>
        <v/>
      </c>
      <c r="M52" s="15" t="str">
        <f>IF(COUNTA($A52:$E52,$H52:$J52)=0,"",IF(OR($A52="",$B52="",$C52="",NOT(AND(ISNUMBER($D52),N($D52)&gt;=1,N($D52)&lt;=5,INT(N($D52))=N($D52))),NOT(AND(ISNUMBER($E52),N($E52)&gt;=1,N($E52)&lt;=5,INT(N($E52))=N($E52))),NOT(AND(ISNUMBER($I52),N($I52)&gt;=1,N($I52)&lt;=5,INT(N($I52))=N($I52))),NOT(AND(ISNUMBER($J52),N($J52)&gt;=1,N($J52)&lt;=5,INT(N($J52))=N($J52)))),"Check inputs",IF($H52="","Add controls",IF($K52&gt;$F52,"Check scores","OK"))))</f>
        <v/>
      </c>
    </row>
    <row r="53" ht="20" customHeight="1" spans="1:13" x14ac:dyDescent="0.25">
      <c r="A53" s="18"/>
      <c r="B53" s="19"/>
      <c r="C53" s="19"/>
      <c r="D53" s="18"/>
      <c r="E53" s="18"/>
      <c r="F53" s="20" t="str">
        <f>IF(AND(AND(ISNUMBER(D53),N(D53)&gt;=1,N(D53)&lt;=5,INT(N(D53))=N(D53)),AND(ISNUMBER(E53),N(E53)&gt;=1,N(E53)&lt;=5,INT(N(E53))=N(E53))),D53*E53,"")</f>
        <v/>
      </c>
      <c r="G53" s="15" t="str">
        <f>IF(F53="","",IF('Risk Matrix'!$E$2&lt;&gt;"OK","Check bands",IF(F53&lt;='Risk Matrix'!$B$2,"Low",IF(F53&lt;='Risk Matrix'!$B$3,"Medium",IF(F53&lt;='Risk Matrix'!$B$4,"High","Extreme")))))</f>
        <v/>
      </c>
      <c r="H53" s="19"/>
      <c r="I53" s="18"/>
      <c r="J53" s="18"/>
      <c r="K53" s="20" t="str">
        <f>IF(AND(AND(ISNUMBER(I53),N(I53)&gt;=1,N(I53)&lt;=5,INT(N(I53))=N(I53)),AND(ISNUMBER(J53),N(J53)&gt;=1,N(J53)&lt;=5,INT(N(J53))=N(J53))),I53*J53,"")</f>
        <v/>
      </c>
      <c r="L53" s="15" t="str">
        <f>IF(K53="","",IF('Risk Matrix'!$E$2&lt;&gt;"OK","Check bands",IF(K53&lt;='Risk Matrix'!$B$2,"Low",IF(K53&lt;='Risk Matrix'!$B$3,"Medium",IF(K53&lt;='Risk Matrix'!$B$4,"High","Extreme")))))</f>
        <v/>
      </c>
      <c r="M53" s="15" t="str">
        <f>IF(COUNTA($A53:$E53,$H53:$J53)=0,"",IF(OR($A53="",$B53="",$C53="",NOT(AND(ISNUMBER($D53),N($D53)&gt;=1,N($D53)&lt;=5,INT(N($D53))=N($D53))),NOT(AND(ISNUMBER($E53),N($E53)&gt;=1,N($E53)&lt;=5,INT(N($E53))=N($E53))),NOT(AND(ISNUMBER($I53),N($I53)&gt;=1,N($I53)&lt;=5,INT(N($I53))=N($I53))),NOT(AND(ISNUMBER($J53),N($J53)&gt;=1,N($J53)&lt;=5,INT(N($J53))=N($J53)))),"Check inputs",IF($H53="","Add controls",IF($K53&gt;$F53,"Check scores","OK"))))</f>
        <v/>
      </c>
    </row>
    <row r="54" ht="20" customHeight="1" spans="1:13" x14ac:dyDescent="0.25">
      <c r="A54" s="18"/>
      <c r="B54" s="19"/>
      <c r="C54" s="19"/>
      <c r="D54" s="18"/>
      <c r="E54" s="18"/>
      <c r="F54" s="20" t="str">
        <f>IF(AND(AND(ISNUMBER(D54),N(D54)&gt;=1,N(D54)&lt;=5,INT(N(D54))=N(D54)),AND(ISNUMBER(E54),N(E54)&gt;=1,N(E54)&lt;=5,INT(N(E54))=N(E54))),D54*E54,"")</f>
        <v/>
      </c>
      <c r="G54" s="15" t="str">
        <f>IF(F54="","",IF('Risk Matrix'!$E$2&lt;&gt;"OK","Check bands",IF(F54&lt;='Risk Matrix'!$B$2,"Low",IF(F54&lt;='Risk Matrix'!$B$3,"Medium",IF(F54&lt;='Risk Matrix'!$B$4,"High","Extreme")))))</f>
        <v/>
      </c>
      <c r="H54" s="19"/>
      <c r="I54" s="18"/>
      <c r="J54" s="18"/>
      <c r="K54" s="20" t="str">
        <f>IF(AND(AND(ISNUMBER(I54),N(I54)&gt;=1,N(I54)&lt;=5,INT(N(I54))=N(I54)),AND(ISNUMBER(J54),N(J54)&gt;=1,N(J54)&lt;=5,INT(N(J54))=N(J54))),I54*J54,"")</f>
        <v/>
      </c>
      <c r="L54" s="15" t="str">
        <f>IF(K54="","",IF('Risk Matrix'!$E$2&lt;&gt;"OK","Check bands",IF(K54&lt;='Risk Matrix'!$B$2,"Low",IF(K54&lt;='Risk Matrix'!$B$3,"Medium",IF(K54&lt;='Risk Matrix'!$B$4,"High","Extreme")))))</f>
        <v/>
      </c>
      <c r="M54" s="15" t="str">
        <f>IF(COUNTA($A54:$E54,$H54:$J54)=0,"",IF(OR($A54="",$B54="",$C54="",NOT(AND(ISNUMBER($D54),N($D54)&gt;=1,N($D54)&lt;=5,INT(N($D54))=N($D54))),NOT(AND(ISNUMBER($E54),N($E54)&gt;=1,N($E54)&lt;=5,INT(N($E54))=N($E54))),NOT(AND(ISNUMBER($I54),N($I54)&gt;=1,N($I54)&lt;=5,INT(N($I54))=N($I54))),NOT(AND(ISNUMBER($J54),N($J54)&gt;=1,N($J54)&lt;=5,INT(N($J54))=N($J54)))),"Check inputs",IF($H54="","Add controls",IF($K54&gt;$F54,"Check scores","OK"))))</f>
        <v/>
      </c>
    </row>
    <row r="55" ht="20" customHeight="1" spans="1:13" x14ac:dyDescent="0.25">
      <c r="A55" s="18"/>
      <c r="B55" s="19"/>
      <c r="C55" s="19"/>
      <c r="D55" s="18"/>
      <c r="E55" s="18"/>
      <c r="F55" s="20" t="str">
        <f>IF(AND(AND(ISNUMBER(D55),N(D55)&gt;=1,N(D55)&lt;=5,INT(N(D55))=N(D55)),AND(ISNUMBER(E55),N(E55)&gt;=1,N(E55)&lt;=5,INT(N(E55))=N(E55))),D55*E55,"")</f>
        <v/>
      </c>
      <c r="G55" s="15" t="str">
        <f>IF(F55="","",IF('Risk Matrix'!$E$2&lt;&gt;"OK","Check bands",IF(F55&lt;='Risk Matrix'!$B$2,"Low",IF(F55&lt;='Risk Matrix'!$B$3,"Medium",IF(F55&lt;='Risk Matrix'!$B$4,"High","Extreme")))))</f>
        <v/>
      </c>
      <c r="H55" s="19"/>
      <c r="I55" s="18"/>
      <c r="J55" s="18"/>
      <c r="K55" s="20" t="str">
        <f>IF(AND(AND(ISNUMBER(I55),N(I55)&gt;=1,N(I55)&lt;=5,INT(N(I55))=N(I55)),AND(ISNUMBER(J55),N(J55)&gt;=1,N(J55)&lt;=5,INT(N(J55))=N(J55))),I55*J55,"")</f>
        <v/>
      </c>
      <c r="L55" s="15" t="str">
        <f>IF(K55="","",IF('Risk Matrix'!$E$2&lt;&gt;"OK","Check bands",IF(K55&lt;='Risk Matrix'!$B$2,"Low",IF(K55&lt;='Risk Matrix'!$B$3,"Medium",IF(K55&lt;='Risk Matrix'!$B$4,"High","Extreme")))))</f>
        <v/>
      </c>
      <c r="M55" s="15" t="str">
        <f>IF(COUNTA($A55:$E55,$H55:$J55)=0,"",IF(OR($A55="",$B55="",$C55="",NOT(AND(ISNUMBER($D55),N($D55)&gt;=1,N($D55)&lt;=5,INT(N($D55))=N($D55))),NOT(AND(ISNUMBER($E55),N($E55)&gt;=1,N($E55)&lt;=5,INT(N($E55))=N($E55))),NOT(AND(ISNUMBER($I55),N($I55)&gt;=1,N($I55)&lt;=5,INT(N($I55))=N($I55))),NOT(AND(ISNUMBER($J55),N($J55)&gt;=1,N($J55)&lt;=5,INT(N($J55))=N($J55)))),"Check inputs",IF($H55="","Add controls",IF($K55&gt;$F55,"Check scores","OK"))))</f>
        <v/>
      </c>
    </row>
    <row r="56" ht="20" customHeight="1" spans="1:13" x14ac:dyDescent="0.25">
      <c r="A56" s="18"/>
      <c r="B56" s="19"/>
      <c r="C56" s="19"/>
      <c r="D56" s="18"/>
      <c r="E56" s="18"/>
      <c r="F56" s="20" t="str">
        <f>IF(AND(AND(ISNUMBER(D56),N(D56)&gt;=1,N(D56)&lt;=5,INT(N(D56))=N(D56)),AND(ISNUMBER(E56),N(E56)&gt;=1,N(E56)&lt;=5,INT(N(E56))=N(E56))),D56*E56,"")</f>
        <v/>
      </c>
      <c r="G56" s="15" t="str">
        <f>IF(F56="","",IF('Risk Matrix'!$E$2&lt;&gt;"OK","Check bands",IF(F56&lt;='Risk Matrix'!$B$2,"Low",IF(F56&lt;='Risk Matrix'!$B$3,"Medium",IF(F56&lt;='Risk Matrix'!$B$4,"High","Extreme")))))</f>
        <v/>
      </c>
      <c r="H56" s="19"/>
      <c r="I56" s="18"/>
      <c r="J56" s="18"/>
      <c r="K56" s="20" t="str">
        <f>IF(AND(AND(ISNUMBER(I56),N(I56)&gt;=1,N(I56)&lt;=5,INT(N(I56))=N(I56)),AND(ISNUMBER(J56),N(J56)&gt;=1,N(J56)&lt;=5,INT(N(J56))=N(J56))),I56*J56,"")</f>
        <v/>
      </c>
      <c r="L56" s="15" t="str">
        <f>IF(K56="","",IF('Risk Matrix'!$E$2&lt;&gt;"OK","Check bands",IF(K56&lt;='Risk Matrix'!$B$2,"Low",IF(K56&lt;='Risk Matrix'!$B$3,"Medium",IF(K56&lt;='Risk Matrix'!$B$4,"High","Extreme")))))</f>
        <v/>
      </c>
      <c r="M56" s="15" t="str">
        <f>IF(COUNTA($A56:$E56,$H56:$J56)=0,"",IF(OR($A56="",$B56="",$C56="",NOT(AND(ISNUMBER($D56),N($D56)&gt;=1,N($D56)&lt;=5,INT(N($D56))=N($D56))),NOT(AND(ISNUMBER($E56),N($E56)&gt;=1,N($E56)&lt;=5,INT(N($E56))=N($E56))),NOT(AND(ISNUMBER($I56),N($I56)&gt;=1,N($I56)&lt;=5,INT(N($I56))=N($I56))),NOT(AND(ISNUMBER($J56),N($J56)&gt;=1,N($J56)&lt;=5,INT(N($J56))=N($J56)))),"Check inputs",IF($H56="","Add controls",IF($K56&gt;$F56,"Check scores","OK"))))</f>
        <v/>
      </c>
    </row>
    <row r="57" ht="20" customHeight="1" spans="1:13" x14ac:dyDescent="0.25">
      <c r="A57" s="18"/>
      <c r="B57" s="19"/>
      <c r="C57" s="19"/>
      <c r="D57" s="18"/>
      <c r="E57" s="18"/>
      <c r="F57" s="20" t="str">
        <f>IF(AND(AND(ISNUMBER(D57),N(D57)&gt;=1,N(D57)&lt;=5,INT(N(D57))=N(D57)),AND(ISNUMBER(E57),N(E57)&gt;=1,N(E57)&lt;=5,INT(N(E57))=N(E57))),D57*E57,"")</f>
        <v/>
      </c>
      <c r="G57" s="15" t="str">
        <f>IF(F57="","",IF('Risk Matrix'!$E$2&lt;&gt;"OK","Check bands",IF(F57&lt;='Risk Matrix'!$B$2,"Low",IF(F57&lt;='Risk Matrix'!$B$3,"Medium",IF(F57&lt;='Risk Matrix'!$B$4,"High","Extreme")))))</f>
        <v/>
      </c>
      <c r="H57" s="19"/>
      <c r="I57" s="18"/>
      <c r="J57" s="18"/>
      <c r="K57" s="20" t="str">
        <f>IF(AND(AND(ISNUMBER(I57),N(I57)&gt;=1,N(I57)&lt;=5,INT(N(I57))=N(I57)),AND(ISNUMBER(J57),N(J57)&gt;=1,N(J57)&lt;=5,INT(N(J57))=N(J57))),I57*J57,"")</f>
        <v/>
      </c>
      <c r="L57" s="15" t="str">
        <f>IF(K57="","",IF('Risk Matrix'!$E$2&lt;&gt;"OK","Check bands",IF(K57&lt;='Risk Matrix'!$B$2,"Low",IF(K57&lt;='Risk Matrix'!$B$3,"Medium",IF(K57&lt;='Risk Matrix'!$B$4,"High","Extreme")))))</f>
        <v/>
      </c>
      <c r="M57" s="15" t="str">
        <f>IF(COUNTA($A57:$E57,$H57:$J57)=0,"",IF(OR($A57="",$B57="",$C57="",NOT(AND(ISNUMBER($D57),N($D57)&gt;=1,N($D57)&lt;=5,INT(N($D57))=N($D57))),NOT(AND(ISNUMBER($E57),N($E57)&gt;=1,N($E57)&lt;=5,INT(N($E57))=N($E57))),NOT(AND(ISNUMBER($I57),N($I57)&gt;=1,N($I57)&lt;=5,INT(N($I57))=N($I57))),NOT(AND(ISNUMBER($J57),N($J57)&gt;=1,N($J57)&lt;=5,INT(N($J57))=N($J57)))),"Check inputs",IF($H57="","Add controls",IF($K57&gt;$F57,"Check scores","OK"))))</f>
        <v/>
      </c>
    </row>
  </sheetData>
  <mergeCells count="5">
    <mergeCell ref="B1:D1"/>
    <mergeCell ref="B2:D2"/>
    <mergeCell ref="D3:E3"/>
    <mergeCell ref="B4:D4"/>
    <mergeCell ref="A5:M5"/>
  </mergeCells>
  <conditionalFormatting sqref="D3">
    <cfRule type="expression" dxfId="0" priority="1">
      <formula>$D$3="Check date"</formula>
    </cfRule>
  </conditionalFormatting>
  <conditionalFormatting sqref="G8:G57">
    <cfRule type="expression" dxfId="1" priority="10">
      <formula>$G8="Extreme"</formula>
    </cfRule>
    <cfRule type="expression" dxfId="2" priority="11">
      <formula>$G8="High"</formula>
    </cfRule>
    <cfRule type="expression" dxfId="3" priority="12">
      <formula>$G8="Medium"</formula>
    </cfRule>
    <cfRule type="expression" dxfId="4" priority="13">
      <formula>$G8="Low"</formula>
    </cfRule>
  </conditionalFormatting>
  <conditionalFormatting sqref="L8:L57">
    <cfRule type="expression" dxfId="5" priority="20">
      <formula>$L8="Extreme"</formula>
    </cfRule>
    <cfRule type="expression" dxfId="6" priority="21">
      <formula>$L8="High"</formula>
    </cfRule>
    <cfRule type="expression" dxfId="7" priority="22">
      <formula>$L8="Medium"</formula>
    </cfRule>
    <cfRule type="expression" dxfId="8" priority="23">
      <formula>$L8="Low"</formula>
    </cfRule>
  </conditionalFormatting>
  <conditionalFormatting sqref="M8:M57">
    <cfRule type="expression" dxfId="9" priority="30">
      <formula>$M8="Check inputs"</formula>
    </cfRule>
    <cfRule type="expression" dxfId="10" priority="31">
      <formula>$M8="Add controls"</formula>
    </cfRule>
    <cfRule type="expression" dxfId="11" priority="32">
      <formula>$M8="Check scores"</formula>
    </cfRule>
  </conditionalFormatting>
  <dataValidations count="5">
    <dataValidation type="decimal" allowBlank="1" showErrorMessage="1" errorTitle="Invalid date" error="Enter a date from 1950 to 2099." sqref="B3">
      <formula1>18264</formula1>
      <formula2>73050</formula2>
    </dataValidation>
    <dataValidation type="whole" allowBlank="1" showErrorMessage="1" errorTitle="Invalid score" error="Enter a whole number from 1 to 5." sqref="D10:E57">
      <formula1>1</formula1>
      <formula2>5</formula2>
    </dataValidation>
    <dataValidation type="whole" allowBlank="1" showErrorMessage="1" errorTitle="Invalid score" error="Enter a whole number from 1 to 5." sqref="D8:E57">
      <formula1>1</formula1>
      <formula2>5</formula2>
    </dataValidation>
    <dataValidation type="whole" allowBlank="1" showErrorMessage="1" errorTitle="Invalid score" error="Enter a whole number from 1 to 5." sqref="I10:J57">
      <formula1>1</formula1>
      <formula2>5</formula2>
    </dataValidation>
    <dataValidation type="whole" allowBlank="1" showErrorMessage="1" errorTitle="Invalid score" error="Enter a whole number from 1 to 5." sqref="I8:J57">
      <formula1>1</formula1>
      <formula2>5</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howGridLines="0"/>
  </sheetViews>
  <sheetFormatPr defaultRowHeight="15" outlineLevelRow="0" outlineLevelCol="0" x14ac:dyDescent="55"/>
  <cols>
    <col min="1" max="1" width="22" customWidth="1"/>
    <col min="2" max="6" width="12" customWidth="1"/>
  </cols>
  <sheetData>
    <row r="1" spans="1:1" x14ac:dyDescent="0.25">
      <c r="A1" s="21" t="s">
        <v>8</v>
      </c>
    </row>
    <row r="2" spans="1:6" x14ac:dyDescent="0.25">
      <c r="A2" s="22" t="s">
        <v>83</v>
      </c>
      <c r="B2" s="23">
        <v>4</v>
      </c>
      <c r="D2" s="24" t="s">
        <v>84</v>
      </c>
      <c r="E2" s="15" t="str">
        <f>IF(OR(NOT(AND(ISNUMBER(B2),N(B2)&gt;=1,N(B2)&lt;=24,INT(N(B2))=N(B2))),NOT(AND(ISNUMBER(B3),N(B3)&gt;=1,N(B3)&lt;=24,INT(N(B3))=N(B3))),NOT(AND(ISNUMBER(B4),N(B4)&gt;=1,N(B4)&lt;=24,INT(N(B4))=N(B4)))),"Check inputs",IF(AND(B2&lt;B3,B3&lt;B4),"OK","Check order"))</f>
        <v>OK</v>
      </c>
      <c r="F2" s="15"/>
    </row>
    <row r="3" spans="1:6" x14ac:dyDescent="0.25">
      <c r="A3" s="22" t="s">
        <v>85</v>
      </c>
      <c r="B3" s="23">
        <v>9</v>
      </c>
      <c r="D3" s="25" t="s">
        <v>86</v>
      </c>
      <c r="E3" s="25"/>
      <c r="F3" s="25"/>
    </row>
    <row r="4" spans="1:6" x14ac:dyDescent="0.25">
      <c r="A4" s="22" t="s">
        <v>87</v>
      </c>
      <c r="B4" s="23">
        <v>14</v>
      </c>
      <c r="D4" s="25"/>
      <c r="E4" s="25"/>
      <c r="F4" s="25"/>
    </row>
    <row r="5" spans="1:6" x14ac:dyDescent="0.25">
      <c r="A5" s="26" t="s">
        <v>88</v>
      </c>
      <c r="B5" s="26"/>
      <c r="C5" s="26"/>
      <c r="D5" s="26"/>
      <c r="E5" s="26"/>
      <c r="F5" s="26"/>
    </row>
    <row r="6" ht="30" customHeight="1" spans="1:6" x14ac:dyDescent="0.25">
      <c r="A6" s="27" t="s">
        <v>89</v>
      </c>
      <c r="B6" s="27">
        <v>1</v>
      </c>
      <c r="C6" s="27">
        <v>2</v>
      </c>
      <c r="D6" s="27">
        <v>3</v>
      </c>
      <c r="E6" s="27">
        <v>4</v>
      </c>
      <c r="F6" s="27">
        <v>5</v>
      </c>
    </row>
    <row r="7" ht="26" customHeight="1" spans="1:6" x14ac:dyDescent="0.25">
      <c r="A7" s="28">
        <v>1</v>
      </c>
      <c r="B7" s="29">
        <f>COUNTIFS(JSA!$D$8:$D$57,1,JSA!$E$8:$E$57,1)</f>
        <v>0</v>
      </c>
      <c r="C7" s="29">
        <f>COUNTIFS(JSA!$D$8:$D$57,1,JSA!$E$8:$E$57,2)</f>
        <v>0</v>
      </c>
      <c r="D7" s="29">
        <f>COUNTIFS(JSA!$D$8:$D$57,1,JSA!$E$8:$E$57,3)</f>
        <v>0</v>
      </c>
      <c r="E7" s="29">
        <f>COUNTIFS(JSA!$D$8:$D$57,1,JSA!$E$8:$E$57,4)</f>
        <v>0</v>
      </c>
      <c r="F7" s="29">
        <f>COUNTIFS(JSA!$D$8:$D$57,1,JSA!$E$8:$E$57,5)</f>
        <v>0</v>
      </c>
    </row>
    <row r="8" ht="26" customHeight="1" spans="1:6" x14ac:dyDescent="0.25">
      <c r="A8" s="28">
        <v>2</v>
      </c>
      <c r="B8" s="29">
        <f>COUNTIFS(JSA!$D$8:$D$57,2,JSA!$E$8:$E$57,1)</f>
        <v>0</v>
      </c>
      <c r="C8" s="29">
        <f>COUNTIFS(JSA!$D$8:$D$57,2,JSA!$E$8:$E$57,2)</f>
        <v>0</v>
      </c>
      <c r="D8" s="29">
        <f>COUNTIFS(JSA!$D$8:$D$57,2,JSA!$E$8:$E$57,3)</f>
        <v>0</v>
      </c>
      <c r="E8" s="29">
        <f>COUNTIFS(JSA!$D$8:$D$57,2,JSA!$E$8:$E$57,4)</f>
        <v>1</v>
      </c>
      <c r="F8" s="29">
        <f>COUNTIFS(JSA!$D$8:$D$57,2,JSA!$E$8:$E$57,5)</f>
        <v>2</v>
      </c>
    </row>
    <row r="9" ht="26" customHeight="1" spans="1:6" x14ac:dyDescent="0.25">
      <c r="A9" s="28">
        <v>3</v>
      </c>
      <c r="B9" s="29">
        <f>COUNTIFS(JSA!$D$8:$D$57,3,JSA!$E$8:$E$57,1)</f>
        <v>0</v>
      </c>
      <c r="C9" s="29">
        <f>COUNTIFS(JSA!$D$8:$D$57,3,JSA!$E$8:$E$57,2)</f>
        <v>0</v>
      </c>
      <c r="D9" s="29">
        <f>COUNTIFS(JSA!$D$8:$D$57,3,JSA!$E$8:$E$57,3)</f>
        <v>1</v>
      </c>
      <c r="E9" s="29">
        <f>COUNTIFS(JSA!$D$8:$D$57,3,JSA!$E$8:$E$57,4)</f>
        <v>1</v>
      </c>
      <c r="F9" s="29">
        <f>COUNTIFS(JSA!$D$8:$D$57,3,JSA!$E$8:$E$57,5)</f>
        <v>2</v>
      </c>
    </row>
    <row r="10" ht="26" customHeight="1" spans="1:6" x14ac:dyDescent="0.25">
      <c r="A10" s="28">
        <v>4</v>
      </c>
      <c r="B10" s="29">
        <f>COUNTIFS(JSA!$D$8:$D$57,4,JSA!$E$8:$E$57,1)</f>
        <v>0</v>
      </c>
      <c r="C10" s="29">
        <f>COUNTIFS(JSA!$D$8:$D$57,4,JSA!$E$8:$E$57,2)</f>
        <v>1</v>
      </c>
      <c r="D10" s="29">
        <f>COUNTIFS(JSA!$D$8:$D$57,4,JSA!$E$8:$E$57,3)</f>
        <v>0</v>
      </c>
      <c r="E10" s="29">
        <f>COUNTIFS(JSA!$D$8:$D$57,4,JSA!$E$8:$E$57,4)</f>
        <v>0</v>
      </c>
      <c r="F10" s="29">
        <f>COUNTIFS(JSA!$D$8:$D$57,4,JSA!$E$8:$E$57,5)</f>
        <v>0</v>
      </c>
    </row>
    <row r="11" ht="26" customHeight="1" spans="1:6" x14ac:dyDescent="0.25">
      <c r="A11" s="28">
        <v>5</v>
      </c>
      <c r="B11" s="29">
        <f>COUNTIFS(JSA!$D$8:$D$57,5,JSA!$E$8:$E$57,1)</f>
        <v>0</v>
      </c>
      <c r="C11" s="29">
        <f>COUNTIFS(JSA!$D$8:$D$57,5,JSA!$E$8:$E$57,2)</f>
        <v>0</v>
      </c>
      <c r="D11" s="29">
        <f>COUNTIFS(JSA!$D$8:$D$57,5,JSA!$E$8:$E$57,3)</f>
        <v>0</v>
      </c>
      <c r="E11" s="29">
        <f>COUNTIFS(JSA!$D$8:$D$57,5,JSA!$E$8:$E$57,4)</f>
        <v>0</v>
      </c>
      <c r="F11" s="29">
        <f>COUNTIFS(JSA!$D$8:$D$57,5,JSA!$E$8:$E$57,5)</f>
        <v>0</v>
      </c>
    </row>
    <row r="13" spans="1:6" x14ac:dyDescent="0.25">
      <c r="A13" s="26" t="s">
        <v>90</v>
      </c>
      <c r="B13" s="26"/>
      <c r="C13" s="26"/>
      <c r="D13" s="26"/>
      <c r="E13" s="26"/>
      <c r="F13" s="26"/>
    </row>
    <row r="14" ht="30" customHeight="1" spans="1:6" x14ac:dyDescent="0.25">
      <c r="A14" s="27" t="s">
        <v>89</v>
      </c>
      <c r="B14" s="27">
        <v>1</v>
      </c>
      <c r="C14" s="27">
        <v>2</v>
      </c>
      <c r="D14" s="27">
        <v>3</v>
      </c>
      <c r="E14" s="27">
        <v>4</v>
      </c>
      <c r="F14" s="27">
        <v>5</v>
      </c>
    </row>
    <row r="15" ht="26" customHeight="1" spans="1:6" x14ac:dyDescent="0.25">
      <c r="A15" s="28">
        <v>1</v>
      </c>
      <c r="B15" s="29">
        <f>COUNTIFS(JSA!$I$8:$I$57,1,JSA!$J$8:$J$57,1)</f>
        <v>0</v>
      </c>
      <c r="C15" s="29">
        <f>COUNTIFS(JSA!$I$8:$I$57,1,JSA!$J$8:$J$57,2)</f>
        <v>0</v>
      </c>
      <c r="D15" s="29">
        <f>COUNTIFS(JSA!$I$8:$I$57,1,JSA!$J$8:$J$57,3)</f>
        <v>0</v>
      </c>
      <c r="E15" s="29">
        <f>COUNTIFS(JSA!$I$8:$I$57,1,JSA!$J$8:$J$57,4)</f>
        <v>2</v>
      </c>
      <c r="F15" s="29">
        <f>COUNTIFS(JSA!$I$8:$I$57,1,JSA!$J$8:$J$57,5)</f>
        <v>2</v>
      </c>
    </row>
    <row r="16" ht="26" customHeight="1" spans="1:6" x14ac:dyDescent="0.25">
      <c r="A16" s="28">
        <v>2</v>
      </c>
      <c r="B16" s="29">
        <f>COUNTIFS(JSA!$I$8:$I$57,2,JSA!$J$8:$J$57,1)</f>
        <v>0</v>
      </c>
      <c r="C16" s="29">
        <f>COUNTIFS(JSA!$I$8:$I$57,2,JSA!$J$8:$J$57,2)</f>
        <v>2</v>
      </c>
      <c r="D16" s="29">
        <f>COUNTIFS(JSA!$I$8:$I$57,2,JSA!$J$8:$J$57,3)</f>
        <v>1</v>
      </c>
      <c r="E16" s="29">
        <f>COUNTIFS(JSA!$I$8:$I$57,2,JSA!$J$8:$J$57,4)</f>
        <v>0</v>
      </c>
      <c r="F16" s="29">
        <f>COUNTIFS(JSA!$I$8:$I$57,2,JSA!$J$8:$J$57,5)</f>
        <v>1</v>
      </c>
    </row>
    <row r="17" ht="26" customHeight="1" spans="1:6" x14ac:dyDescent="0.25">
      <c r="A17" s="28">
        <v>3</v>
      </c>
      <c r="B17" s="29">
        <f>COUNTIFS(JSA!$I$8:$I$57,3,JSA!$J$8:$J$57,1)</f>
        <v>0</v>
      </c>
      <c r="C17" s="29">
        <f>COUNTIFS(JSA!$I$8:$I$57,3,JSA!$J$8:$J$57,2)</f>
        <v>0</v>
      </c>
      <c r="D17" s="29">
        <f>COUNTIFS(JSA!$I$8:$I$57,3,JSA!$J$8:$J$57,3)</f>
        <v>0</v>
      </c>
      <c r="E17" s="29">
        <f>COUNTIFS(JSA!$I$8:$I$57,3,JSA!$J$8:$J$57,4)</f>
        <v>0</v>
      </c>
      <c r="F17" s="29">
        <f>COUNTIFS(JSA!$I$8:$I$57,3,JSA!$J$8:$J$57,5)</f>
        <v>0</v>
      </c>
    </row>
    <row r="18" ht="26" customHeight="1" spans="1:6" x14ac:dyDescent="0.25">
      <c r="A18" s="28">
        <v>4</v>
      </c>
      <c r="B18" s="29">
        <f>COUNTIFS(JSA!$I$8:$I$57,4,JSA!$J$8:$J$57,1)</f>
        <v>0</v>
      </c>
      <c r="C18" s="29">
        <f>COUNTIFS(JSA!$I$8:$I$57,4,JSA!$J$8:$J$57,2)</f>
        <v>0</v>
      </c>
      <c r="D18" s="29">
        <f>COUNTIFS(JSA!$I$8:$I$57,4,JSA!$J$8:$J$57,3)</f>
        <v>0</v>
      </c>
      <c r="E18" s="29">
        <f>COUNTIFS(JSA!$I$8:$I$57,4,JSA!$J$8:$J$57,4)</f>
        <v>0</v>
      </c>
      <c r="F18" s="29">
        <f>COUNTIFS(JSA!$I$8:$I$57,4,JSA!$J$8:$J$57,5)</f>
        <v>0</v>
      </c>
    </row>
    <row r="19" ht="26" customHeight="1" spans="1:6" x14ac:dyDescent="0.25">
      <c r="A19" s="28">
        <v>5</v>
      </c>
      <c r="B19" s="29">
        <f>COUNTIFS(JSA!$I$8:$I$57,5,JSA!$J$8:$J$57,1)</f>
        <v>0</v>
      </c>
      <c r="C19" s="29">
        <f>COUNTIFS(JSA!$I$8:$I$57,5,JSA!$J$8:$J$57,2)</f>
        <v>0</v>
      </c>
      <c r="D19" s="29">
        <f>COUNTIFS(JSA!$I$8:$I$57,5,JSA!$J$8:$J$57,3)</f>
        <v>0</v>
      </c>
      <c r="E19" s="29">
        <f>COUNTIFS(JSA!$I$8:$I$57,5,JSA!$J$8:$J$57,4)</f>
        <v>0</v>
      </c>
      <c r="F19" s="29">
        <f>COUNTIFS(JSA!$I$8:$I$57,5,JSA!$J$8:$J$57,5)</f>
        <v>0</v>
      </c>
    </row>
  </sheetData>
  <mergeCells count="4">
    <mergeCell ref="E2:F2"/>
    <mergeCell ref="D3:F4"/>
    <mergeCell ref="A5:F5"/>
    <mergeCell ref="A13:F13"/>
  </mergeCells>
  <conditionalFormatting sqref="E2">
    <cfRule type="expression" dxfId="12" priority="1">
      <formula>$E$2="Check inputs"</formula>
    </cfRule>
    <cfRule type="expression" dxfId="13" priority="2">
      <formula>$E$2="Check order"</formula>
    </cfRule>
    <cfRule type="expression" dxfId="14" priority="3">
      <formula>$E$2="OK"</formula>
    </cfRule>
  </conditionalFormatting>
  <conditionalFormatting sqref="B7:F11">
    <cfRule type="expression" dxfId="15" priority="45">
      <formula>AND($B$2&lt;$B$3,$B$3&lt;$B$4,$A7*B$6&gt;$B$4)</formula>
    </cfRule>
    <cfRule type="expression" dxfId="16" priority="46">
      <formula>AND($B$2&lt;$B$3,$B$3&lt;$B$4,$A7*B$6&gt;$B$3)</formula>
    </cfRule>
    <cfRule type="expression" dxfId="17" priority="47">
      <formula>AND($B$2&lt;$B$3,$B$3&lt;$B$4,$A7*B$6&gt;$B$2)</formula>
    </cfRule>
    <cfRule type="expression" dxfId="18" priority="48">
      <formula>AND($B$2&lt;$B$3,$B$3&lt;$B$4,$A7*B$6&lt;=$B$2)</formula>
    </cfRule>
  </conditionalFormatting>
  <conditionalFormatting sqref="B15:F19">
    <cfRule type="expression" dxfId="19" priority="53">
      <formula>AND($B$2&lt;$B$3,$B$3&lt;$B$4,$A15*B$14&gt;$B$4)</formula>
    </cfRule>
    <cfRule type="expression" dxfId="20" priority="54">
      <formula>AND($B$2&lt;$B$3,$B$3&lt;$B$4,$A15*B$14&gt;$B$3)</formula>
    </cfRule>
    <cfRule type="expression" dxfId="21" priority="55">
      <formula>AND($B$2&lt;$B$3,$B$3&lt;$B$4,$A15*B$14&gt;$B$2)</formula>
    </cfRule>
    <cfRule type="expression" dxfId="22" priority="56">
      <formula>AND($B$2&lt;$B$3,$B$3&lt;$B$4,$A15*B$14&lt;=$B$2)</formula>
    </cfRule>
  </conditionalFormatting>
  <dataValidations count="1">
    <dataValidation type="whole" allowBlank="1" showErrorMessage="1" errorTitle="Invalid band" error="Enter a whole number from 1 to 24, higher than the band above." sqref="B2:B4">
      <formula1>1</formula1>
      <formula2>24</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3" width="13" customWidth="1"/>
    <col min="4" max="4" width="10" customWidth="1"/>
    <col min="5" max="5" width="13" customWidth="1"/>
  </cols>
  <sheetData>
    <row r="1" ht="30" customHeight="1" spans="1:5" x14ac:dyDescent="0.25">
      <c r="A1" s="27" t="s">
        <v>91</v>
      </c>
      <c r="B1" s="27" t="s">
        <v>92</v>
      </c>
      <c r="C1" s="27" t="s">
        <v>41</v>
      </c>
      <c r="D1" s="27" t="s">
        <v>93</v>
      </c>
      <c r="E1" s="27" t="s">
        <v>58</v>
      </c>
    </row>
    <row r="2" spans="1:5" x14ac:dyDescent="0.25">
      <c r="A2" s="12" t="s">
        <v>44</v>
      </c>
      <c r="B2" s="12" t="s">
        <v>94</v>
      </c>
      <c r="C2" s="30">
        <v>46328</v>
      </c>
      <c r="D2" s="31" t="s">
        <v>95</v>
      </c>
      <c r="E2" s="15" t="str">
        <f>IF(COUNTA($A2:$D2)=0,"",IF(OR($A2="",NOT(AND(ISNUMBER($C2),N($C2)&gt;=18264,N($C2)&lt;=73050)),NOT(OR($D2="Yes",$D2="No"))),"Check inputs","OK"))</f>
        <v>OK</v>
      </c>
    </row>
    <row r="3" spans="1:5" x14ac:dyDescent="0.25">
      <c r="A3" s="12" t="s">
        <v>96</v>
      </c>
      <c r="B3" s="12" t="s">
        <v>97</v>
      </c>
      <c r="C3" s="30">
        <v>46328</v>
      </c>
      <c r="D3" s="31" t="s">
        <v>95</v>
      </c>
      <c r="E3" s="15" t="str">
        <f>IF(COUNTA($A3:$D3)=0,"",IF(OR($A3="",NOT(AND(ISNUMBER($C3),N($C3)&gt;=18264,N($C3)&lt;=73050)),NOT(OR($D3="Yes",$D3="No"))),"Check inputs","OK"))</f>
        <v>OK</v>
      </c>
    </row>
    <row r="4" spans="1:5" x14ac:dyDescent="0.25">
      <c r="A4" s="12" t="s">
        <v>98</v>
      </c>
      <c r="B4" s="12" t="s">
        <v>99</v>
      </c>
      <c r="C4" s="30">
        <v>46328</v>
      </c>
      <c r="D4" s="31" t="s">
        <v>100</v>
      </c>
      <c r="E4" s="15" t="str">
        <f>IF(COUNTA($A4:$D4)=0,"",IF(OR($A4="",NOT(AND(ISNUMBER($C4),N($C4)&gt;=18264,N($C4)&lt;=73050)),NOT(OR($D4="Yes",$D4="No"))),"Check inputs","OK"))</f>
        <v>OK</v>
      </c>
    </row>
    <row r="5" spans="1:5" x14ac:dyDescent="0.25">
      <c r="A5" s="12" t="s">
        <v>101</v>
      </c>
      <c r="B5" s="12" t="s">
        <v>102</v>
      </c>
      <c r="C5" s="30">
        <v>46328</v>
      </c>
      <c r="D5" s="31" t="s">
        <v>95</v>
      </c>
      <c r="E5" s="15" t="str">
        <f>IF(COUNTA($A5:$D5)=0,"",IF(OR($A5="",NOT(AND(ISNUMBER($C5),N($C5)&gt;=18264,N($C5)&lt;=73050)),NOT(OR($D5="Yes",$D5="No"))),"Check inputs","OK"))</f>
        <v>OK</v>
      </c>
    </row>
    <row r="6" spans="1:5" x14ac:dyDescent="0.25">
      <c r="A6" s="12"/>
      <c r="B6" s="12"/>
      <c r="C6" s="30"/>
      <c r="D6" s="31"/>
      <c r="E6" s="15" t="str">
        <f>IF(COUNTA($A6:$D6)=0,"",IF(OR($A6="",NOT(AND(ISNUMBER($C6),N($C6)&gt;=18264,N($C6)&lt;=73050)),NOT(OR($D6="Yes",$D6="No"))),"Check inputs","OK"))</f>
        <v/>
      </c>
    </row>
    <row r="7" spans="1:5" x14ac:dyDescent="0.25">
      <c r="A7" s="12"/>
      <c r="B7" s="12"/>
      <c r="C7" s="30"/>
      <c r="D7" s="31"/>
      <c r="E7" s="15" t="str">
        <f>IF(COUNTA($A7:$D7)=0,"",IF(OR($A7="",NOT(AND(ISNUMBER($C7),N($C7)&gt;=18264,N($C7)&lt;=73050)),NOT(OR($D7="Yes",$D7="No"))),"Check inputs","OK"))</f>
        <v/>
      </c>
    </row>
    <row r="8" spans="1:5" x14ac:dyDescent="0.25">
      <c r="A8" s="12"/>
      <c r="B8" s="12"/>
      <c r="C8" s="30"/>
      <c r="D8" s="31"/>
      <c r="E8" s="15" t="str">
        <f>IF(COUNTA($A8:$D8)=0,"",IF(OR($A8="",NOT(AND(ISNUMBER($C8),N($C8)&gt;=18264,N($C8)&lt;=73050)),NOT(OR($D8="Yes",$D8="No"))),"Check inputs","OK"))</f>
        <v/>
      </c>
    </row>
    <row r="9" spans="1:5" x14ac:dyDescent="0.25">
      <c r="A9" s="12"/>
      <c r="B9" s="12"/>
      <c r="C9" s="30"/>
      <c r="D9" s="31"/>
      <c r="E9" s="15" t="str">
        <f>IF(COUNTA($A9:$D9)=0,"",IF(OR($A9="",NOT(AND(ISNUMBER($C9),N($C9)&gt;=18264,N($C9)&lt;=73050)),NOT(OR($D9="Yes",$D9="No"))),"Check inputs","OK"))</f>
        <v/>
      </c>
    </row>
    <row r="10" spans="1:5" x14ac:dyDescent="0.25">
      <c r="A10" s="12"/>
      <c r="B10" s="12"/>
      <c r="C10" s="30"/>
      <c r="D10" s="31"/>
      <c r="E10" s="15" t="str">
        <f>IF(COUNTA($A10:$D10)=0,"",IF(OR($A10="",NOT(AND(ISNUMBER($C10),N($C10)&gt;=18264,N($C10)&lt;=73050)),NOT(OR($D10="Yes",$D10="No"))),"Check inputs","OK"))</f>
        <v/>
      </c>
    </row>
    <row r="11" spans="1:5" x14ac:dyDescent="0.25">
      <c r="A11" s="12"/>
      <c r="B11" s="12"/>
      <c r="C11" s="30"/>
      <c r="D11" s="31"/>
      <c r="E11" s="15" t="str">
        <f>IF(COUNTA($A11:$D11)=0,"",IF(OR($A11="",NOT(AND(ISNUMBER($C11),N($C11)&gt;=18264,N($C11)&lt;=73050)),NOT(OR($D11="Yes",$D11="No"))),"Check inputs","OK"))</f>
        <v/>
      </c>
    </row>
    <row r="12" spans="1:5" x14ac:dyDescent="0.25">
      <c r="A12" s="12"/>
      <c r="B12" s="12"/>
      <c r="C12" s="30"/>
      <c r="D12" s="31"/>
      <c r="E12" s="15" t="str">
        <f>IF(COUNTA($A12:$D12)=0,"",IF(OR($A12="",NOT(AND(ISNUMBER($C12),N($C12)&gt;=18264,N($C12)&lt;=73050)),NOT(OR($D12="Yes",$D12="No"))),"Check inputs","OK"))</f>
        <v/>
      </c>
    </row>
    <row r="13" spans="1:5" x14ac:dyDescent="0.25">
      <c r="A13" s="12"/>
      <c r="B13" s="12"/>
      <c r="C13" s="30"/>
      <c r="D13" s="31"/>
      <c r="E13" s="15" t="str">
        <f>IF(COUNTA($A13:$D13)=0,"",IF(OR($A13="",NOT(AND(ISNUMBER($C13),N($C13)&gt;=18264,N($C13)&lt;=73050)),NOT(OR($D13="Yes",$D13="No"))),"Check inputs","OK"))</f>
        <v/>
      </c>
    </row>
    <row r="14" spans="1:5" x14ac:dyDescent="0.25">
      <c r="A14" s="12"/>
      <c r="B14" s="12"/>
      <c r="C14" s="30"/>
      <c r="D14" s="31"/>
      <c r="E14" s="15" t="str">
        <f>IF(COUNTA($A14:$D14)=0,"",IF(OR($A14="",NOT(AND(ISNUMBER($C14),N($C14)&gt;=18264,N($C14)&lt;=73050)),NOT(OR($D14="Yes",$D14="No"))),"Check inputs","OK"))</f>
        <v/>
      </c>
    </row>
    <row r="15" spans="1:5" x14ac:dyDescent="0.25">
      <c r="A15" s="12"/>
      <c r="B15" s="12"/>
      <c r="C15" s="30"/>
      <c r="D15" s="31"/>
      <c r="E15" s="15" t="str">
        <f>IF(COUNTA($A15:$D15)=0,"",IF(OR($A15="",NOT(AND(ISNUMBER($C15),N($C15)&gt;=18264,N($C15)&lt;=73050)),NOT(OR($D15="Yes",$D15="No"))),"Check inputs","OK"))</f>
        <v/>
      </c>
    </row>
    <row r="16" spans="1:5" x14ac:dyDescent="0.25">
      <c r="A16" s="12"/>
      <c r="B16" s="12"/>
      <c r="C16" s="30"/>
      <c r="D16" s="31"/>
      <c r="E16" s="15" t="str">
        <f>IF(COUNTA($A16:$D16)=0,"",IF(OR($A16="",NOT(AND(ISNUMBER($C16),N($C16)&gt;=18264,N($C16)&lt;=73050)),NOT(OR($D16="Yes",$D16="No"))),"Check inputs","OK"))</f>
        <v/>
      </c>
    </row>
    <row r="17" spans="1:5" x14ac:dyDescent="0.25">
      <c r="A17" s="12"/>
      <c r="B17" s="12"/>
      <c r="C17" s="30"/>
      <c r="D17" s="31"/>
      <c r="E17" s="15" t="str">
        <f>IF(COUNTA($A17:$D17)=0,"",IF(OR($A17="",NOT(AND(ISNUMBER($C17),N($C17)&gt;=18264,N($C17)&lt;=73050)),NOT(OR($D17="Yes",$D17="No"))),"Check inputs","OK"))</f>
        <v/>
      </c>
    </row>
    <row r="18" spans="1:5" x14ac:dyDescent="0.25">
      <c r="A18" s="12"/>
      <c r="B18" s="12"/>
      <c r="C18" s="30"/>
      <c r="D18" s="31"/>
      <c r="E18" s="15" t="str">
        <f>IF(COUNTA($A18:$D18)=0,"",IF(OR($A18="",NOT(AND(ISNUMBER($C18),N($C18)&gt;=18264,N($C18)&lt;=73050)),NOT(OR($D18="Yes",$D18="No"))),"Check inputs","OK"))</f>
        <v/>
      </c>
    </row>
    <row r="19" spans="1:5" x14ac:dyDescent="0.25">
      <c r="A19" s="12"/>
      <c r="B19" s="12"/>
      <c r="C19" s="30"/>
      <c r="D19" s="31"/>
      <c r="E19" s="15" t="str">
        <f>IF(COUNTA($A19:$D19)=0,"",IF(OR($A19="",NOT(AND(ISNUMBER($C19),N($C19)&gt;=18264,N($C19)&lt;=73050)),NOT(OR($D19="Yes",$D19="No"))),"Check inputs","OK"))</f>
        <v/>
      </c>
    </row>
    <row r="20" spans="1:5" x14ac:dyDescent="0.25">
      <c r="A20" s="12"/>
      <c r="B20" s="12"/>
      <c r="C20" s="30"/>
      <c r="D20" s="31"/>
      <c r="E20" s="15" t="str">
        <f>IF(COUNTA($A20:$D20)=0,"",IF(OR($A20="",NOT(AND(ISNUMBER($C20),N($C20)&gt;=18264,N($C20)&lt;=73050)),NOT(OR($D20="Yes",$D20="No"))),"Check inputs","OK"))</f>
        <v/>
      </c>
    </row>
    <row r="21" spans="1:5" x14ac:dyDescent="0.25">
      <c r="A21" s="12"/>
      <c r="B21" s="12"/>
      <c r="C21" s="30"/>
      <c r="D21" s="31"/>
      <c r="E21" s="15" t="str">
        <f>IF(COUNTA($A21:$D21)=0,"",IF(OR($A21="",NOT(AND(ISNUMBER($C21),N($C21)&gt;=18264,N($C21)&lt;=73050)),NOT(OR($D21="Yes",$D21="No"))),"Check inputs","OK"))</f>
        <v/>
      </c>
    </row>
    <row r="22" spans="1:5" x14ac:dyDescent="0.25">
      <c r="A22" s="12"/>
      <c r="B22" s="12"/>
      <c r="C22" s="30"/>
      <c r="D22" s="31"/>
      <c r="E22" s="15" t="str">
        <f>IF(COUNTA($A22:$D22)=0,"",IF(OR($A22="",NOT(AND(ISNUMBER($C22),N($C22)&gt;=18264,N($C22)&lt;=73050)),NOT(OR($D22="Yes",$D22="No"))),"Check inputs","OK"))</f>
        <v/>
      </c>
    </row>
    <row r="23" spans="1:5" x14ac:dyDescent="0.25">
      <c r="A23" s="12"/>
      <c r="B23" s="12"/>
      <c r="C23" s="30"/>
      <c r="D23" s="31"/>
      <c r="E23" s="15" t="str">
        <f>IF(COUNTA($A23:$D23)=0,"",IF(OR($A23="",NOT(AND(ISNUMBER($C23),N($C23)&gt;=18264,N($C23)&lt;=73050)),NOT(OR($D23="Yes",$D23="No"))),"Check inputs","OK"))</f>
        <v/>
      </c>
    </row>
    <row r="24" spans="1:5" x14ac:dyDescent="0.25">
      <c r="A24" s="12"/>
      <c r="B24" s="12"/>
      <c r="C24" s="30"/>
      <c r="D24" s="31"/>
      <c r="E24" s="15" t="str">
        <f>IF(COUNTA($A24:$D24)=0,"",IF(OR($A24="",NOT(AND(ISNUMBER($C24),N($C24)&gt;=18264,N($C24)&lt;=73050)),NOT(OR($D24="Yes",$D24="No"))),"Check inputs","OK"))</f>
        <v/>
      </c>
    </row>
    <row r="25" spans="1:5" x14ac:dyDescent="0.25">
      <c r="A25" s="12"/>
      <c r="B25" s="12"/>
      <c r="C25" s="30"/>
      <c r="D25" s="31"/>
      <c r="E25" s="15" t="str">
        <f>IF(COUNTA($A25:$D25)=0,"",IF(OR($A25="",NOT(AND(ISNUMBER($C25),N($C25)&gt;=18264,N($C25)&lt;=73050)),NOT(OR($D25="Yes",$D25="No"))),"Check inputs","OK"))</f>
        <v/>
      </c>
    </row>
    <row r="26" spans="1:5" x14ac:dyDescent="0.25">
      <c r="A26" s="12"/>
      <c r="B26" s="12"/>
      <c r="C26" s="30"/>
      <c r="D26" s="31"/>
      <c r="E26" s="15" t="str">
        <f>IF(COUNTA($A26:$D26)=0,"",IF(OR($A26="",NOT(AND(ISNUMBER($C26),N($C26)&gt;=18264,N($C26)&lt;=73050)),NOT(OR($D26="Yes",$D26="No"))),"Check inputs","OK"))</f>
        <v/>
      </c>
    </row>
    <row r="27" spans="1:5" x14ac:dyDescent="0.25">
      <c r="A27" s="12"/>
      <c r="B27" s="12"/>
      <c r="C27" s="30"/>
      <c r="D27" s="31"/>
      <c r="E27" s="15" t="str">
        <f>IF(COUNTA($A27:$D27)=0,"",IF(OR($A27="",NOT(AND(ISNUMBER($C27),N($C27)&gt;=18264,N($C27)&lt;=73050)),NOT(OR($D27="Yes",$D27="No"))),"Check inputs","OK"))</f>
        <v/>
      </c>
    </row>
    <row r="28" spans="1:5" x14ac:dyDescent="0.25">
      <c r="A28" s="12"/>
      <c r="B28" s="12"/>
      <c r="C28" s="30"/>
      <c r="D28" s="31"/>
      <c r="E28" s="15" t="str">
        <f>IF(COUNTA($A28:$D28)=0,"",IF(OR($A28="",NOT(AND(ISNUMBER($C28),N($C28)&gt;=18264,N($C28)&lt;=73050)),NOT(OR($D28="Yes",$D28="No"))),"Check inputs","OK"))</f>
        <v/>
      </c>
    </row>
    <row r="29" spans="1:5" x14ac:dyDescent="0.25">
      <c r="A29" s="12"/>
      <c r="B29" s="12"/>
      <c r="C29" s="30"/>
      <c r="D29" s="31"/>
      <c r="E29" s="15" t="str">
        <f>IF(COUNTA($A29:$D29)=0,"",IF(OR($A29="",NOT(AND(ISNUMBER($C29),N($C29)&gt;=18264,N($C29)&lt;=73050)),NOT(OR($D29="Yes",$D29="No"))),"Check inputs","OK"))</f>
        <v/>
      </c>
    </row>
    <row r="30" spans="1:5" x14ac:dyDescent="0.25">
      <c r="A30" s="12"/>
      <c r="B30" s="12"/>
      <c r="C30" s="30"/>
      <c r="D30" s="31"/>
      <c r="E30" s="15" t="str">
        <f>IF(COUNTA($A30:$D30)=0,"",IF(OR($A30="",NOT(AND(ISNUMBER($C30),N($C30)&gt;=18264,N($C30)&lt;=73050)),NOT(OR($D30="Yes",$D30="No"))),"Check inputs","OK"))</f>
        <v/>
      </c>
    </row>
    <row r="31" spans="1:5" x14ac:dyDescent="0.25">
      <c r="A31" s="12"/>
      <c r="B31" s="12"/>
      <c r="C31" s="30"/>
      <c r="D31" s="31"/>
      <c r="E31" s="15" t="str">
        <f>IF(COUNTA($A31:$D31)=0,"",IF(OR($A31="",NOT(AND(ISNUMBER($C31),N($C31)&gt;=18264,N($C31)&lt;=73050)),NOT(OR($D31="Yes",$D31="No"))),"Check inputs","OK"))</f>
        <v/>
      </c>
    </row>
    <row r="32" spans="1:5" x14ac:dyDescent="0.25">
      <c r="A32" s="12"/>
      <c r="B32" s="12"/>
      <c r="C32" s="30"/>
      <c r="D32" s="31"/>
      <c r="E32" s="15" t="str">
        <f>IF(COUNTA($A32:$D32)=0,"",IF(OR($A32="",NOT(AND(ISNUMBER($C32),N($C32)&gt;=18264,N($C32)&lt;=73050)),NOT(OR($D32="Yes",$D32="No"))),"Check inputs","OK"))</f>
        <v/>
      </c>
    </row>
    <row r="33" spans="1:5" x14ac:dyDescent="0.25">
      <c r="A33" s="12"/>
      <c r="B33" s="12"/>
      <c r="C33" s="30"/>
      <c r="D33" s="31"/>
      <c r="E33" s="15" t="str">
        <f>IF(COUNTA($A33:$D33)=0,"",IF(OR($A33="",NOT(AND(ISNUMBER($C33),N($C33)&gt;=18264,N($C33)&lt;=73050)),NOT(OR($D33="Yes",$D33="No"))),"Check inputs","OK"))</f>
        <v/>
      </c>
    </row>
    <row r="34" spans="1:5" x14ac:dyDescent="0.25">
      <c r="A34" s="12"/>
      <c r="B34" s="12"/>
      <c r="C34" s="30"/>
      <c r="D34" s="31"/>
      <c r="E34" s="15" t="str">
        <f>IF(COUNTA($A34:$D34)=0,"",IF(OR($A34="",NOT(AND(ISNUMBER($C34),N($C34)&gt;=18264,N($C34)&lt;=73050)),NOT(OR($D34="Yes",$D34="No"))),"Check inputs","OK"))</f>
        <v/>
      </c>
    </row>
    <row r="35" spans="1:5" x14ac:dyDescent="0.25">
      <c r="A35" s="12"/>
      <c r="B35" s="12"/>
      <c r="C35" s="30"/>
      <c r="D35" s="31"/>
      <c r="E35" s="15" t="str">
        <f>IF(COUNTA($A35:$D35)=0,"",IF(OR($A35="",NOT(AND(ISNUMBER($C35),N($C35)&gt;=18264,N($C35)&lt;=73050)),NOT(OR($D35="Yes",$D35="No"))),"Check inputs","OK"))</f>
        <v/>
      </c>
    </row>
    <row r="36" spans="1:5" x14ac:dyDescent="0.25">
      <c r="A36" s="12"/>
      <c r="B36" s="12"/>
      <c r="C36" s="30"/>
      <c r="D36" s="31"/>
      <c r="E36" s="15" t="str">
        <f>IF(COUNTA($A36:$D36)=0,"",IF(OR($A36="",NOT(AND(ISNUMBER($C36),N($C36)&gt;=18264,N($C36)&lt;=73050)),NOT(OR($D36="Yes",$D36="No"))),"Check inputs","OK"))</f>
        <v/>
      </c>
    </row>
    <row r="37" spans="1:5" x14ac:dyDescent="0.25">
      <c r="A37" s="12"/>
      <c r="B37" s="12"/>
      <c r="C37" s="30"/>
      <c r="D37" s="31"/>
      <c r="E37" s="15" t="str">
        <f>IF(COUNTA($A37:$D37)=0,"",IF(OR($A37="",NOT(AND(ISNUMBER($C37),N($C37)&gt;=18264,N($C37)&lt;=73050)),NOT(OR($D37="Yes",$D37="No"))),"Check inputs","OK"))</f>
        <v/>
      </c>
    </row>
    <row r="38" spans="1:5" x14ac:dyDescent="0.25">
      <c r="A38" s="12"/>
      <c r="B38" s="12"/>
      <c r="C38" s="30"/>
      <c r="D38" s="31"/>
      <c r="E38" s="15" t="str">
        <f>IF(COUNTA($A38:$D38)=0,"",IF(OR($A38="",NOT(AND(ISNUMBER($C38),N($C38)&gt;=18264,N($C38)&lt;=73050)),NOT(OR($D38="Yes",$D38="No"))),"Check inputs","OK"))</f>
        <v/>
      </c>
    </row>
    <row r="39" spans="1:5" x14ac:dyDescent="0.25">
      <c r="A39" s="12"/>
      <c r="B39" s="12"/>
      <c r="C39" s="30"/>
      <c r="D39" s="31"/>
      <c r="E39" s="15" t="str">
        <f>IF(COUNTA($A39:$D39)=0,"",IF(OR($A39="",NOT(AND(ISNUMBER($C39),N($C39)&gt;=18264,N($C39)&lt;=73050)),NOT(OR($D39="Yes",$D39="No"))),"Check inputs","OK"))</f>
        <v/>
      </c>
    </row>
    <row r="40" spans="1:5" x14ac:dyDescent="0.25">
      <c r="A40" s="12"/>
      <c r="B40" s="12"/>
      <c r="C40" s="30"/>
      <c r="D40" s="31"/>
      <c r="E40" s="15" t="str">
        <f>IF(COUNTA($A40:$D40)=0,"",IF(OR($A40="",NOT(AND(ISNUMBER($C40),N($C40)&gt;=18264,N($C40)&lt;=73050)),NOT(OR($D40="Yes",$D40="No"))),"Check inputs","OK"))</f>
        <v/>
      </c>
    </row>
    <row r="41" spans="1:5" x14ac:dyDescent="0.25">
      <c r="A41" s="12"/>
      <c r="B41" s="12"/>
      <c r="C41" s="30"/>
      <c r="D41" s="31"/>
      <c r="E41" s="15" t="str">
        <f>IF(COUNTA($A41:$D41)=0,"",IF(OR($A41="",NOT(AND(ISNUMBER($C41),N($C41)&gt;=18264,N($C41)&lt;=73050)),NOT(OR($D41="Yes",$D41="No"))),"Check inputs","OK"))</f>
        <v/>
      </c>
    </row>
    <row r="42" spans="1:5" x14ac:dyDescent="0.25">
      <c r="A42" s="12"/>
      <c r="B42" s="12"/>
      <c r="C42" s="30"/>
      <c r="D42" s="31"/>
      <c r="E42" s="15" t="str">
        <f>IF(COUNTA($A42:$D42)=0,"",IF(OR($A42="",NOT(AND(ISNUMBER($C42),N($C42)&gt;=18264,N($C42)&lt;=73050)),NOT(OR($D42="Yes",$D42="No"))),"Check inputs","OK"))</f>
        <v/>
      </c>
    </row>
    <row r="43" spans="1:5" x14ac:dyDescent="0.25">
      <c r="A43" s="12"/>
      <c r="B43" s="12"/>
      <c r="C43" s="30"/>
      <c r="D43" s="31"/>
      <c r="E43" s="15" t="str">
        <f>IF(COUNTA($A43:$D43)=0,"",IF(OR($A43="",NOT(AND(ISNUMBER($C43),N($C43)&gt;=18264,N($C43)&lt;=73050)),NOT(OR($D43="Yes",$D43="No"))),"Check inputs","OK"))</f>
        <v/>
      </c>
    </row>
    <row r="44" spans="1:5" x14ac:dyDescent="0.25">
      <c r="A44" s="12"/>
      <c r="B44" s="12"/>
      <c r="C44" s="30"/>
      <c r="D44" s="31"/>
      <c r="E44" s="15" t="str">
        <f>IF(COUNTA($A44:$D44)=0,"",IF(OR($A44="",NOT(AND(ISNUMBER($C44),N($C44)&gt;=18264,N($C44)&lt;=73050)),NOT(OR($D44="Yes",$D44="No"))),"Check inputs","OK"))</f>
        <v/>
      </c>
    </row>
    <row r="45" spans="1:5" x14ac:dyDescent="0.25">
      <c r="A45" s="12"/>
      <c r="B45" s="12"/>
      <c r="C45" s="30"/>
      <c r="D45" s="31"/>
      <c r="E45" s="15" t="str">
        <f>IF(COUNTA($A45:$D45)=0,"",IF(OR($A45="",NOT(AND(ISNUMBER($C45),N($C45)&gt;=18264,N($C45)&lt;=73050)),NOT(OR($D45="Yes",$D45="No"))),"Check inputs","OK"))</f>
        <v/>
      </c>
    </row>
    <row r="46" spans="1:5" x14ac:dyDescent="0.25">
      <c r="A46" s="12"/>
      <c r="B46" s="12"/>
      <c r="C46" s="30"/>
      <c r="D46" s="31"/>
      <c r="E46" s="15" t="str">
        <f>IF(COUNTA($A46:$D46)=0,"",IF(OR($A46="",NOT(AND(ISNUMBER($C46),N($C46)&gt;=18264,N($C46)&lt;=73050)),NOT(OR($D46="Yes",$D46="No"))),"Check inputs","OK"))</f>
        <v/>
      </c>
    </row>
    <row r="47" spans="1:5" x14ac:dyDescent="0.25">
      <c r="A47" s="12"/>
      <c r="B47" s="12"/>
      <c r="C47" s="30"/>
      <c r="D47" s="31"/>
      <c r="E47" s="15" t="str">
        <f>IF(COUNTA($A47:$D47)=0,"",IF(OR($A47="",NOT(AND(ISNUMBER($C47),N($C47)&gt;=18264,N($C47)&lt;=73050)),NOT(OR($D47="Yes",$D47="No"))),"Check inputs","OK"))</f>
        <v/>
      </c>
    </row>
    <row r="48" spans="1:5" x14ac:dyDescent="0.25">
      <c r="A48" s="12"/>
      <c r="B48" s="12"/>
      <c r="C48" s="30"/>
      <c r="D48" s="31"/>
      <c r="E48" s="15" t="str">
        <f>IF(COUNTA($A48:$D48)=0,"",IF(OR($A48="",NOT(AND(ISNUMBER($C48),N($C48)&gt;=18264,N($C48)&lt;=73050)),NOT(OR($D48="Yes",$D48="No"))),"Check inputs","OK"))</f>
        <v/>
      </c>
    </row>
    <row r="49" spans="1:5" x14ac:dyDescent="0.25">
      <c r="A49" s="12"/>
      <c r="B49" s="12"/>
      <c r="C49" s="30"/>
      <c r="D49" s="31"/>
      <c r="E49" s="15" t="str">
        <f>IF(COUNTA($A49:$D49)=0,"",IF(OR($A49="",NOT(AND(ISNUMBER($C49),N($C49)&gt;=18264,N($C49)&lt;=73050)),NOT(OR($D49="Yes",$D49="No"))),"Check inputs","OK"))</f>
        <v/>
      </c>
    </row>
    <row r="50" spans="1:5" x14ac:dyDescent="0.25">
      <c r="A50" s="12"/>
      <c r="B50" s="12"/>
      <c r="C50" s="30"/>
      <c r="D50" s="31"/>
      <c r="E50" s="15" t="str">
        <f>IF(COUNTA($A50:$D50)=0,"",IF(OR($A50="",NOT(AND(ISNUMBER($C50),N($C50)&gt;=18264,N($C50)&lt;=73050)),NOT(OR($D50="Yes",$D50="No"))),"Check inputs","OK"))</f>
        <v/>
      </c>
    </row>
    <row r="51" spans="1:5" x14ac:dyDescent="0.25">
      <c r="A51" s="12"/>
      <c r="B51" s="12"/>
      <c r="C51" s="30"/>
      <c r="D51" s="31"/>
      <c r="E51" s="15" t="str">
        <f>IF(COUNTA($A51:$D51)=0,"",IF(OR($A51="",NOT(AND(ISNUMBER($C51),N($C51)&gt;=18264,N($C51)&lt;=73050)),NOT(OR($D51="Yes",$D51="No"))),"Check inputs","OK"))</f>
        <v/>
      </c>
    </row>
    <row r="52" spans="1:5" x14ac:dyDescent="0.25">
      <c r="A52" s="12"/>
      <c r="B52" s="12"/>
      <c r="C52" s="30"/>
      <c r="D52" s="31"/>
      <c r="E52" s="15" t="str">
        <f>IF(COUNTA($A52:$D52)=0,"",IF(OR($A52="",NOT(AND(ISNUMBER($C52),N($C52)&gt;=18264,N($C52)&lt;=73050)),NOT(OR($D52="Yes",$D52="No"))),"Check inputs","OK"))</f>
        <v/>
      </c>
    </row>
    <row r="53" spans="1:5" x14ac:dyDescent="0.25">
      <c r="A53" s="12"/>
      <c r="B53" s="12"/>
      <c r="C53" s="30"/>
      <c r="D53" s="31"/>
      <c r="E53" s="15" t="str">
        <f>IF(COUNTA($A53:$D53)=0,"",IF(OR($A53="",NOT(AND(ISNUMBER($C53),N($C53)&gt;=18264,N($C53)&lt;=73050)),NOT(OR($D53="Yes",$D53="No"))),"Check inputs","OK"))</f>
        <v/>
      </c>
    </row>
    <row r="54" spans="1:5" x14ac:dyDescent="0.25">
      <c r="A54" s="12"/>
      <c r="B54" s="12"/>
      <c r="C54" s="30"/>
      <c r="D54" s="31"/>
      <c r="E54" s="15" t="str">
        <f>IF(COUNTA($A54:$D54)=0,"",IF(OR($A54="",NOT(AND(ISNUMBER($C54),N($C54)&gt;=18264,N($C54)&lt;=73050)),NOT(OR($D54="Yes",$D54="No"))),"Check inputs","OK"))</f>
        <v/>
      </c>
    </row>
    <row r="55" spans="1:5" x14ac:dyDescent="0.25">
      <c r="A55" s="12"/>
      <c r="B55" s="12"/>
      <c r="C55" s="30"/>
      <c r="D55" s="31"/>
      <c r="E55" s="15" t="str">
        <f>IF(COUNTA($A55:$D55)=0,"",IF(OR($A55="",NOT(AND(ISNUMBER($C55),N($C55)&gt;=18264,N($C55)&lt;=73050)),NOT(OR($D55="Yes",$D55="No"))),"Check inputs","OK"))</f>
        <v/>
      </c>
    </row>
    <row r="56" spans="1:5" x14ac:dyDescent="0.25">
      <c r="A56" s="12"/>
      <c r="B56" s="12"/>
      <c r="C56" s="30"/>
      <c r="D56" s="31"/>
      <c r="E56" s="15" t="str">
        <f>IF(COUNTA($A56:$D56)=0,"",IF(OR($A56="",NOT(AND(ISNUMBER($C56),N($C56)&gt;=18264,N($C56)&lt;=73050)),NOT(OR($D56="Yes",$D56="No"))),"Check inputs","OK"))</f>
        <v/>
      </c>
    </row>
    <row r="57" spans="1:5" x14ac:dyDescent="0.25">
      <c r="A57" s="12"/>
      <c r="B57" s="12"/>
      <c r="C57" s="30"/>
      <c r="D57" s="31"/>
      <c r="E57" s="15" t="str">
        <f>IF(COUNTA($A57:$D57)=0,"",IF(OR($A57="",NOT(AND(ISNUMBER($C57),N($C57)&gt;=18264,N($C57)&lt;=73050)),NOT(OR($D57="Yes",$D57="No"))),"Check inputs","OK"))</f>
        <v/>
      </c>
    </row>
    <row r="58" spans="1:5" x14ac:dyDescent="0.25">
      <c r="A58" s="12"/>
      <c r="B58" s="12"/>
      <c r="C58" s="30"/>
      <c r="D58" s="31"/>
      <c r="E58" s="15" t="str">
        <f>IF(COUNTA($A58:$D58)=0,"",IF(OR($A58="",NOT(AND(ISNUMBER($C58),N($C58)&gt;=18264,N($C58)&lt;=73050)),NOT(OR($D58="Yes",$D58="No"))),"Check inputs","OK"))</f>
        <v/>
      </c>
    </row>
    <row r="59" spans="1:5" x14ac:dyDescent="0.25">
      <c r="A59" s="12"/>
      <c r="B59" s="12"/>
      <c r="C59" s="30"/>
      <c r="D59" s="31"/>
      <c r="E59" s="15" t="str">
        <f>IF(COUNTA($A59:$D59)=0,"",IF(OR($A59="",NOT(AND(ISNUMBER($C59),N($C59)&gt;=18264,N($C59)&lt;=73050)),NOT(OR($D59="Yes",$D59="No"))),"Check inputs","OK"))</f>
        <v/>
      </c>
    </row>
    <row r="60" spans="1:5" x14ac:dyDescent="0.25">
      <c r="A60" s="12"/>
      <c r="B60" s="12"/>
      <c r="C60" s="30"/>
      <c r="D60" s="31"/>
      <c r="E60" s="15" t="str">
        <f>IF(COUNTA($A60:$D60)=0,"",IF(OR($A60="",NOT(AND(ISNUMBER($C60),N($C60)&gt;=18264,N($C60)&lt;=73050)),NOT(OR($D60="Yes",$D60="No"))),"Check inputs","OK"))</f>
        <v/>
      </c>
    </row>
    <row r="61" spans="1:5" x14ac:dyDescent="0.25">
      <c r="A61" s="12"/>
      <c r="B61" s="12"/>
      <c r="C61" s="30"/>
      <c r="D61" s="31"/>
      <c r="E61" s="15" t="str">
        <f>IF(COUNTA($A61:$D61)=0,"",IF(OR($A61="",NOT(AND(ISNUMBER($C61),N($C61)&gt;=18264,N($C61)&lt;=73050)),NOT(OR($D61="Yes",$D61="No"))),"Check inputs","OK"))</f>
        <v/>
      </c>
    </row>
    <row r="62" spans="1:5" x14ac:dyDescent="0.25">
      <c r="A62" s="12"/>
      <c r="B62" s="12"/>
      <c r="C62" s="30"/>
      <c r="D62" s="31"/>
      <c r="E62" s="15" t="str">
        <f>IF(COUNTA($A62:$D62)=0,"",IF(OR($A62="",NOT(AND(ISNUMBER($C62),N($C62)&gt;=18264,N($C62)&lt;=73050)),NOT(OR($D62="Yes",$D62="No"))),"Check inputs","OK"))</f>
        <v/>
      </c>
    </row>
    <row r="63" spans="1:5" x14ac:dyDescent="0.25">
      <c r="A63" s="12"/>
      <c r="B63" s="12"/>
      <c r="C63" s="30"/>
      <c r="D63" s="31"/>
      <c r="E63" s="15" t="str">
        <f>IF(COUNTA($A63:$D63)=0,"",IF(OR($A63="",NOT(AND(ISNUMBER($C63),N($C63)&gt;=18264,N($C63)&lt;=73050)),NOT(OR($D63="Yes",$D63="No"))),"Check inputs","OK"))</f>
        <v/>
      </c>
    </row>
    <row r="64" spans="1:5" x14ac:dyDescent="0.25">
      <c r="A64" s="12"/>
      <c r="B64" s="12"/>
      <c r="C64" s="30"/>
      <c r="D64" s="31"/>
      <c r="E64" s="15" t="str">
        <f>IF(COUNTA($A64:$D64)=0,"",IF(OR($A64="",NOT(AND(ISNUMBER($C64),N($C64)&gt;=18264,N($C64)&lt;=73050)),NOT(OR($D64="Yes",$D64="No"))),"Check inputs","OK"))</f>
        <v/>
      </c>
    </row>
    <row r="65" spans="1:5" x14ac:dyDescent="0.25">
      <c r="A65" s="12"/>
      <c r="B65" s="12"/>
      <c r="C65" s="30"/>
      <c r="D65" s="31"/>
      <c r="E65" s="15" t="str">
        <f>IF(COUNTA($A65:$D65)=0,"",IF(OR($A65="",NOT(AND(ISNUMBER($C65),N($C65)&gt;=18264,N($C65)&lt;=73050)),NOT(OR($D65="Yes",$D65="No"))),"Check inputs","OK"))</f>
        <v/>
      </c>
    </row>
    <row r="66" spans="1:5" x14ac:dyDescent="0.25">
      <c r="A66" s="12"/>
      <c r="B66" s="12"/>
      <c r="C66" s="30"/>
      <c r="D66" s="31"/>
      <c r="E66" s="15" t="str">
        <f>IF(COUNTA($A66:$D66)=0,"",IF(OR($A66="",NOT(AND(ISNUMBER($C66),N($C66)&gt;=18264,N($C66)&lt;=73050)),NOT(OR($D66="Yes",$D66="No"))),"Check inputs","OK"))</f>
        <v/>
      </c>
    </row>
    <row r="67" spans="1:5" x14ac:dyDescent="0.25">
      <c r="A67" s="12"/>
      <c r="B67" s="12"/>
      <c r="C67" s="30"/>
      <c r="D67" s="31"/>
      <c r="E67" s="15" t="str">
        <f>IF(COUNTA($A67:$D67)=0,"",IF(OR($A67="",NOT(AND(ISNUMBER($C67),N($C67)&gt;=18264,N($C67)&lt;=73050)),NOT(OR($D67="Yes",$D67="No"))),"Check inputs","OK"))</f>
        <v/>
      </c>
    </row>
    <row r="68" spans="1:5" x14ac:dyDescent="0.25">
      <c r="A68" s="12"/>
      <c r="B68" s="12"/>
      <c r="C68" s="30"/>
      <c r="D68" s="31"/>
      <c r="E68" s="15" t="str">
        <f>IF(COUNTA($A68:$D68)=0,"",IF(OR($A68="",NOT(AND(ISNUMBER($C68),N($C68)&gt;=18264,N($C68)&lt;=73050)),NOT(OR($D68="Yes",$D68="No"))),"Check inputs","OK"))</f>
        <v/>
      </c>
    </row>
    <row r="69" spans="1:5" x14ac:dyDescent="0.25">
      <c r="A69" s="12"/>
      <c r="B69" s="12"/>
      <c r="C69" s="30"/>
      <c r="D69" s="31"/>
      <c r="E69" s="15" t="str">
        <f>IF(COUNTA($A69:$D69)=0,"",IF(OR($A69="",NOT(AND(ISNUMBER($C69),N($C69)&gt;=18264,N($C69)&lt;=73050)),NOT(OR($D69="Yes",$D69="No"))),"Check inputs","OK"))</f>
        <v/>
      </c>
    </row>
    <row r="70" spans="1:5" x14ac:dyDescent="0.25">
      <c r="A70" s="12"/>
      <c r="B70" s="12"/>
      <c r="C70" s="30"/>
      <c r="D70" s="31"/>
      <c r="E70" s="15" t="str">
        <f>IF(COUNTA($A70:$D70)=0,"",IF(OR($A70="",NOT(AND(ISNUMBER($C70),N($C70)&gt;=18264,N($C70)&lt;=73050)),NOT(OR($D70="Yes",$D70="No"))),"Check inputs","OK"))</f>
        <v/>
      </c>
    </row>
    <row r="71" spans="1:5" x14ac:dyDescent="0.25">
      <c r="A71" s="12"/>
      <c r="B71" s="12"/>
      <c r="C71" s="30"/>
      <c r="D71" s="31"/>
      <c r="E71" s="15" t="str">
        <f>IF(COUNTA($A71:$D71)=0,"",IF(OR($A71="",NOT(AND(ISNUMBER($C71),N($C71)&gt;=18264,N($C71)&lt;=73050)),NOT(OR($D71="Yes",$D71="No"))),"Check inputs","OK"))</f>
        <v/>
      </c>
    </row>
    <row r="72" spans="1:5" x14ac:dyDescent="0.25">
      <c r="A72" s="12"/>
      <c r="B72" s="12"/>
      <c r="C72" s="30"/>
      <c r="D72" s="31"/>
      <c r="E72" s="15" t="str">
        <f>IF(COUNTA($A72:$D72)=0,"",IF(OR($A72="",NOT(AND(ISNUMBER($C72),N($C72)&gt;=18264,N($C72)&lt;=73050)),NOT(OR($D72="Yes",$D72="No"))),"Check inputs","OK"))</f>
        <v/>
      </c>
    </row>
    <row r="73" spans="1:5" x14ac:dyDescent="0.25">
      <c r="A73" s="12"/>
      <c r="B73" s="12"/>
      <c r="C73" s="30"/>
      <c r="D73" s="31"/>
      <c r="E73" s="15" t="str">
        <f>IF(COUNTA($A73:$D73)=0,"",IF(OR($A73="",NOT(AND(ISNUMBER($C73),N($C73)&gt;=18264,N($C73)&lt;=73050)),NOT(OR($D73="Yes",$D73="No"))),"Check inputs","OK"))</f>
        <v/>
      </c>
    </row>
    <row r="74" spans="1:5" x14ac:dyDescent="0.25">
      <c r="A74" s="12"/>
      <c r="B74" s="12"/>
      <c r="C74" s="30"/>
      <c r="D74" s="31"/>
      <c r="E74" s="15" t="str">
        <f>IF(COUNTA($A74:$D74)=0,"",IF(OR($A74="",NOT(AND(ISNUMBER($C74),N($C74)&gt;=18264,N($C74)&lt;=73050)),NOT(OR($D74="Yes",$D74="No"))),"Check inputs","OK"))</f>
        <v/>
      </c>
    </row>
    <row r="75" spans="1:5" x14ac:dyDescent="0.25">
      <c r="A75" s="12"/>
      <c r="B75" s="12"/>
      <c r="C75" s="30"/>
      <c r="D75" s="31"/>
      <c r="E75" s="15" t="str">
        <f>IF(COUNTA($A75:$D75)=0,"",IF(OR($A75="",NOT(AND(ISNUMBER($C75),N($C75)&gt;=18264,N($C75)&lt;=73050)),NOT(OR($D75="Yes",$D75="No"))),"Check inputs","OK"))</f>
        <v/>
      </c>
    </row>
    <row r="76" spans="1:5" x14ac:dyDescent="0.25">
      <c r="A76" s="12"/>
      <c r="B76" s="12"/>
      <c r="C76" s="30"/>
      <c r="D76" s="31"/>
      <c r="E76" s="15" t="str">
        <f>IF(COUNTA($A76:$D76)=0,"",IF(OR($A76="",NOT(AND(ISNUMBER($C76),N($C76)&gt;=18264,N($C76)&lt;=73050)),NOT(OR($D76="Yes",$D76="No"))),"Check inputs","OK"))</f>
        <v/>
      </c>
    </row>
    <row r="77" spans="1:5" x14ac:dyDescent="0.25">
      <c r="A77" s="12"/>
      <c r="B77" s="12"/>
      <c r="C77" s="30"/>
      <c r="D77" s="31"/>
      <c r="E77" s="15" t="str">
        <f>IF(COUNTA($A77:$D77)=0,"",IF(OR($A77="",NOT(AND(ISNUMBER($C77),N($C77)&gt;=18264,N($C77)&lt;=73050)),NOT(OR($D77="Yes",$D77="No"))),"Check inputs","OK"))</f>
        <v/>
      </c>
    </row>
    <row r="78" spans="1:5" x14ac:dyDescent="0.25">
      <c r="A78" s="12"/>
      <c r="B78" s="12"/>
      <c r="C78" s="30"/>
      <c r="D78" s="31"/>
      <c r="E78" s="15" t="str">
        <f>IF(COUNTA($A78:$D78)=0,"",IF(OR($A78="",NOT(AND(ISNUMBER($C78),N($C78)&gt;=18264,N($C78)&lt;=73050)),NOT(OR($D78="Yes",$D78="No"))),"Check inputs","OK"))</f>
        <v/>
      </c>
    </row>
    <row r="79" spans="1:5" x14ac:dyDescent="0.25">
      <c r="A79" s="12"/>
      <c r="B79" s="12"/>
      <c r="C79" s="30"/>
      <c r="D79" s="31"/>
      <c r="E79" s="15" t="str">
        <f>IF(COUNTA($A79:$D79)=0,"",IF(OR($A79="",NOT(AND(ISNUMBER($C79),N($C79)&gt;=18264,N($C79)&lt;=73050)),NOT(OR($D79="Yes",$D79="No"))),"Check inputs","OK"))</f>
        <v/>
      </c>
    </row>
    <row r="80" spans="1:5" x14ac:dyDescent="0.25">
      <c r="A80" s="12"/>
      <c r="B80" s="12"/>
      <c r="C80" s="30"/>
      <c r="D80" s="31"/>
      <c r="E80" s="15" t="str">
        <f>IF(COUNTA($A80:$D80)=0,"",IF(OR($A80="",NOT(AND(ISNUMBER($C80),N($C80)&gt;=18264,N($C80)&lt;=73050)),NOT(OR($D80="Yes",$D80="No"))),"Check inputs","OK"))</f>
        <v/>
      </c>
    </row>
    <row r="81" spans="1:5" x14ac:dyDescent="0.25">
      <c r="A81" s="12"/>
      <c r="B81" s="12"/>
      <c r="C81" s="30"/>
      <c r="D81" s="31"/>
      <c r="E81" s="15" t="str">
        <f>IF(COUNTA($A81:$D81)=0,"",IF(OR($A81="",NOT(AND(ISNUMBER($C81),N($C81)&gt;=18264,N($C81)&lt;=73050)),NOT(OR($D81="Yes",$D81="No"))),"Check inputs","OK"))</f>
        <v/>
      </c>
    </row>
    <row r="82" spans="1:5" x14ac:dyDescent="0.25">
      <c r="A82" s="12"/>
      <c r="B82" s="12"/>
      <c r="C82" s="30"/>
      <c r="D82" s="31"/>
      <c r="E82" s="15" t="str">
        <f>IF(COUNTA($A82:$D82)=0,"",IF(OR($A82="",NOT(AND(ISNUMBER($C82),N($C82)&gt;=18264,N($C82)&lt;=73050)),NOT(OR($D82="Yes",$D82="No"))),"Check inputs","OK"))</f>
        <v/>
      </c>
    </row>
    <row r="83" spans="1:5" x14ac:dyDescent="0.25">
      <c r="A83" s="12"/>
      <c r="B83" s="12"/>
      <c r="C83" s="30"/>
      <c r="D83" s="31"/>
      <c r="E83" s="15" t="str">
        <f>IF(COUNTA($A83:$D83)=0,"",IF(OR($A83="",NOT(AND(ISNUMBER($C83),N($C83)&gt;=18264,N($C83)&lt;=73050)),NOT(OR($D83="Yes",$D83="No"))),"Check inputs","OK"))</f>
        <v/>
      </c>
    </row>
    <row r="84" spans="1:5" x14ac:dyDescent="0.25">
      <c r="A84" s="12"/>
      <c r="B84" s="12"/>
      <c r="C84" s="30"/>
      <c r="D84" s="31"/>
      <c r="E84" s="15" t="str">
        <f>IF(COUNTA($A84:$D84)=0,"",IF(OR($A84="",NOT(AND(ISNUMBER($C84),N($C84)&gt;=18264,N($C84)&lt;=73050)),NOT(OR($D84="Yes",$D84="No"))),"Check inputs","OK"))</f>
        <v/>
      </c>
    </row>
    <row r="85" spans="1:5" x14ac:dyDescent="0.25">
      <c r="A85" s="12"/>
      <c r="B85" s="12"/>
      <c r="C85" s="30"/>
      <c r="D85" s="31"/>
      <c r="E85" s="15" t="str">
        <f>IF(COUNTA($A85:$D85)=0,"",IF(OR($A85="",NOT(AND(ISNUMBER($C85),N($C85)&gt;=18264,N($C85)&lt;=73050)),NOT(OR($D85="Yes",$D85="No"))),"Check inputs","OK"))</f>
        <v/>
      </c>
    </row>
    <row r="86" spans="1:5" x14ac:dyDescent="0.25">
      <c r="A86" s="12"/>
      <c r="B86" s="12"/>
      <c r="C86" s="30"/>
      <c r="D86" s="31"/>
      <c r="E86" s="15" t="str">
        <f>IF(COUNTA($A86:$D86)=0,"",IF(OR($A86="",NOT(AND(ISNUMBER($C86),N($C86)&gt;=18264,N($C86)&lt;=73050)),NOT(OR($D86="Yes",$D86="No"))),"Check inputs","OK"))</f>
        <v/>
      </c>
    </row>
    <row r="87" spans="1:5" x14ac:dyDescent="0.25">
      <c r="A87" s="12"/>
      <c r="B87" s="12"/>
      <c r="C87" s="30"/>
      <c r="D87" s="31"/>
      <c r="E87" s="15" t="str">
        <f>IF(COUNTA($A87:$D87)=0,"",IF(OR($A87="",NOT(AND(ISNUMBER($C87),N($C87)&gt;=18264,N($C87)&lt;=73050)),NOT(OR($D87="Yes",$D87="No"))),"Check inputs","OK"))</f>
        <v/>
      </c>
    </row>
    <row r="88" spans="1:5" x14ac:dyDescent="0.25">
      <c r="A88" s="12"/>
      <c r="B88" s="12"/>
      <c r="C88" s="30"/>
      <c r="D88" s="31"/>
      <c r="E88" s="15" t="str">
        <f>IF(COUNTA($A88:$D88)=0,"",IF(OR($A88="",NOT(AND(ISNUMBER($C88),N($C88)&gt;=18264,N($C88)&lt;=73050)),NOT(OR($D88="Yes",$D88="No"))),"Check inputs","OK"))</f>
        <v/>
      </c>
    </row>
    <row r="89" spans="1:5" x14ac:dyDescent="0.25">
      <c r="A89" s="12"/>
      <c r="B89" s="12"/>
      <c r="C89" s="30"/>
      <c r="D89" s="31"/>
      <c r="E89" s="15" t="str">
        <f>IF(COUNTA($A89:$D89)=0,"",IF(OR($A89="",NOT(AND(ISNUMBER($C89),N($C89)&gt;=18264,N($C89)&lt;=73050)),NOT(OR($D89="Yes",$D89="No"))),"Check inputs","OK"))</f>
        <v/>
      </c>
    </row>
    <row r="90" spans="1:5" x14ac:dyDescent="0.25">
      <c r="A90" s="12"/>
      <c r="B90" s="12"/>
      <c r="C90" s="30"/>
      <c r="D90" s="31"/>
      <c r="E90" s="15" t="str">
        <f>IF(COUNTA($A90:$D90)=0,"",IF(OR($A90="",NOT(AND(ISNUMBER($C90),N($C90)&gt;=18264,N($C90)&lt;=73050)),NOT(OR($D90="Yes",$D90="No"))),"Check inputs","OK"))</f>
        <v/>
      </c>
    </row>
    <row r="91" spans="1:5" x14ac:dyDescent="0.25">
      <c r="A91" s="12"/>
      <c r="B91" s="12"/>
      <c r="C91" s="30"/>
      <c r="D91" s="31"/>
      <c r="E91" s="15" t="str">
        <f>IF(COUNTA($A91:$D91)=0,"",IF(OR($A91="",NOT(AND(ISNUMBER($C91),N($C91)&gt;=18264,N($C91)&lt;=73050)),NOT(OR($D91="Yes",$D91="No"))),"Check inputs","OK"))</f>
        <v/>
      </c>
    </row>
    <row r="92" spans="1:5" x14ac:dyDescent="0.25">
      <c r="A92" s="12"/>
      <c r="B92" s="12"/>
      <c r="C92" s="30"/>
      <c r="D92" s="31"/>
      <c r="E92" s="15" t="str">
        <f>IF(COUNTA($A92:$D92)=0,"",IF(OR($A92="",NOT(AND(ISNUMBER($C92),N($C92)&gt;=18264,N($C92)&lt;=73050)),NOT(OR($D92="Yes",$D92="No"))),"Check inputs","OK"))</f>
        <v/>
      </c>
    </row>
    <row r="93" spans="1:5" x14ac:dyDescent="0.25">
      <c r="A93" s="12"/>
      <c r="B93" s="12"/>
      <c r="C93" s="30"/>
      <c r="D93" s="31"/>
      <c r="E93" s="15" t="str">
        <f>IF(COUNTA($A93:$D93)=0,"",IF(OR($A93="",NOT(AND(ISNUMBER($C93),N($C93)&gt;=18264,N($C93)&lt;=73050)),NOT(OR($D93="Yes",$D93="No"))),"Check inputs","OK"))</f>
        <v/>
      </c>
    </row>
    <row r="94" spans="1:5" x14ac:dyDescent="0.25">
      <c r="A94" s="12"/>
      <c r="B94" s="12"/>
      <c r="C94" s="30"/>
      <c r="D94" s="31"/>
      <c r="E94" s="15" t="str">
        <f>IF(COUNTA($A94:$D94)=0,"",IF(OR($A94="",NOT(AND(ISNUMBER($C94),N($C94)&gt;=18264,N($C94)&lt;=73050)),NOT(OR($D94="Yes",$D94="No"))),"Check inputs","OK"))</f>
        <v/>
      </c>
    </row>
    <row r="95" spans="1:5" x14ac:dyDescent="0.25">
      <c r="A95" s="12"/>
      <c r="B95" s="12"/>
      <c r="C95" s="30"/>
      <c r="D95" s="31"/>
      <c r="E95" s="15" t="str">
        <f>IF(COUNTA($A95:$D95)=0,"",IF(OR($A95="",NOT(AND(ISNUMBER($C95),N($C95)&gt;=18264,N($C95)&lt;=73050)),NOT(OR($D95="Yes",$D95="No"))),"Check inputs","OK"))</f>
        <v/>
      </c>
    </row>
    <row r="96" spans="1:5" x14ac:dyDescent="0.25">
      <c r="A96" s="12"/>
      <c r="B96" s="12"/>
      <c r="C96" s="30"/>
      <c r="D96" s="31"/>
      <c r="E96" s="15" t="str">
        <f>IF(COUNTA($A96:$D96)=0,"",IF(OR($A96="",NOT(AND(ISNUMBER($C96),N($C96)&gt;=18264,N($C96)&lt;=73050)),NOT(OR($D96="Yes",$D96="No"))),"Check inputs","OK"))</f>
        <v/>
      </c>
    </row>
    <row r="97" spans="1:5" x14ac:dyDescent="0.25">
      <c r="A97" s="12"/>
      <c r="B97" s="12"/>
      <c r="C97" s="30"/>
      <c r="D97" s="31"/>
      <c r="E97" s="15" t="str">
        <f>IF(COUNTA($A97:$D97)=0,"",IF(OR($A97="",NOT(AND(ISNUMBER($C97),N($C97)&gt;=18264,N($C97)&lt;=73050)),NOT(OR($D97="Yes",$D97="No"))),"Check inputs","OK"))</f>
        <v/>
      </c>
    </row>
    <row r="98" spans="1:5" x14ac:dyDescent="0.25">
      <c r="A98" s="12"/>
      <c r="B98" s="12"/>
      <c r="C98" s="30"/>
      <c r="D98" s="31"/>
      <c r="E98" s="15" t="str">
        <f>IF(COUNTA($A98:$D98)=0,"",IF(OR($A98="",NOT(AND(ISNUMBER($C98),N($C98)&gt;=18264,N($C98)&lt;=73050)),NOT(OR($D98="Yes",$D98="No"))),"Check inputs","OK"))</f>
        <v/>
      </c>
    </row>
    <row r="99" spans="1:5" x14ac:dyDescent="0.25">
      <c r="A99" s="12"/>
      <c r="B99" s="12"/>
      <c r="C99" s="30"/>
      <c r="D99" s="31"/>
      <c r="E99" s="15" t="str">
        <f>IF(COUNTA($A99:$D99)=0,"",IF(OR($A99="",NOT(AND(ISNUMBER($C99),N($C99)&gt;=18264,N($C99)&lt;=73050)),NOT(OR($D99="Yes",$D99="No"))),"Check inputs","OK"))</f>
        <v/>
      </c>
    </row>
    <row r="100" spans="1:5" x14ac:dyDescent="0.25">
      <c r="A100" s="12"/>
      <c r="B100" s="12"/>
      <c r="C100" s="30"/>
      <c r="D100" s="31"/>
      <c r="E100" s="15" t="str">
        <f>IF(COUNTA($A100:$D100)=0,"",IF(OR($A100="",NOT(AND(ISNUMBER($C100),N($C100)&gt;=18264,N($C100)&lt;=73050)),NOT(OR($D100="Yes",$D100="No"))),"Check inputs","OK"))</f>
        <v/>
      </c>
    </row>
    <row r="101" spans="1:5" x14ac:dyDescent="0.25">
      <c r="A101" s="12"/>
      <c r="B101" s="12"/>
      <c r="C101" s="30"/>
      <c r="D101" s="31"/>
      <c r="E101" s="15" t="str">
        <f>IF(COUNTA($A101:$D101)=0,"",IF(OR($A101="",NOT(AND(ISNUMBER($C101),N($C101)&gt;=18264,N($C101)&lt;=73050)),NOT(OR($D101="Yes",$D101="No"))),"Check inputs","OK"))</f>
        <v/>
      </c>
    </row>
    <row r="102" spans="1:5" x14ac:dyDescent="0.25">
      <c r="A102" s="12"/>
      <c r="B102" s="12"/>
      <c r="C102" s="30"/>
      <c r="D102" s="31"/>
      <c r="E102" s="15" t="str">
        <f>IF(COUNTA($A102:$D102)=0,"",IF(OR($A102="",NOT(AND(ISNUMBER($C102),N($C102)&gt;=18264,N($C102)&lt;=73050)),NOT(OR($D102="Yes",$D102="No"))),"Check inputs","OK"))</f>
        <v/>
      </c>
    </row>
    <row r="103" spans="1:5" x14ac:dyDescent="0.25">
      <c r="A103" s="12"/>
      <c r="B103" s="12"/>
      <c r="C103" s="30"/>
      <c r="D103" s="31"/>
      <c r="E103" s="15" t="str">
        <f>IF(COUNTA($A103:$D103)=0,"",IF(OR($A103="",NOT(AND(ISNUMBER($C103),N($C103)&gt;=18264,N($C103)&lt;=73050)),NOT(OR($D103="Yes",$D103="No"))),"Check inputs","OK"))</f>
        <v/>
      </c>
    </row>
    <row r="104" spans="1:5" x14ac:dyDescent="0.25">
      <c r="A104" s="12"/>
      <c r="B104" s="12"/>
      <c r="C104" s="30"/>
      <c r="D104" s="31"/>
      <c r="E104" s="15" t="str">
        <f>IF(COUNTA($A104:$D104)=0,"",IF(OR($A104="",NOT(AND(ISNUMBER($C104),N($C104)&gt;=18264,N($C104)&lt;=73050)),NOT(OR($D104="Yes",$D104="No"))),"Check inputs","OK"))</f>
        <v/>
      </c>
    </row>
    <row r="105" spans="1:5" x14ac:dyDescent="0.25">
      <c r="A105" s="12"/>
      <c r="B105" s="12"/>
      <c r="C105" s="30"/>
      <c r="D105" s="31"/>
      <c r="E105" s="15" t="str">
        <f>IF(COUNTA($A105:$D105)=0,"",IF(OR($A105="",NOT(AND(ISNUMBER($C105),N($C105)&gt;=18264,N($C105)&lt;=73050)),NOT(OR($D105="Yes",$D105="No"))),"Check inputs","OK"))</f>
        <v/>
      </c>
    </row>
    <row r="106" spans="1:5" x14ac:dyDescent="0.25">
      <c r="A106" s="12"/>
      <c r="B106" s="12"/>
      <c r="C106" s="30"/>
      <c r="D106" s="31"/>
      <c r="E106" s="15" t="str">
        <f>IF(COUNTA($A106:$D106)=0,"",IF(OR($A106="",NOT(AND(ISNUMBER($C106),N($C106)&gt;=18264,N($C106)&lt;=73050)),NOT(OR($D106="Yes",$D106="No"))),"Check inputs","OK"))</f>
        <v/>
      </c>
    </row>
    <row r="107" spans="1:5" x14ac:dyDescent="0.25">
      <c r="A107" s="12"/>
      <c r="B107" s="12"/>
      <c r="C107" s="30"/>
      <c r="D107" s="31"/>
      <c r="E107" s="15" t="str">
        <f>IF(COUNTA($A107:$D107)=0,"",IF(OR($A107="",NOT(AND(ISNUMBER($C107),N($C107)&gt;=18264,N($C107)&lt;=73050)),NOT(OR($D107="Yes",$D107="No"))),"Check inputs","OK"))</f>
        <v/>
      </c>
    </row>
    <row r="108" spans="1:5" x14ac:dyDescent="0.25">
      <c r="A108" s="12"/>
      <c r="B108" s="12"/>
      <c r="C108" s="30"/>
      <c r="D108" s="31"/>
      <c r="E108" s="15" t="str">
        <f>IF(COUNTA($A108:$D108)=0,"",IF(OR($A108="",NOT(AND(ISNUMBER($C108),N($C108)&gt;=18264,N($C108)&lt;=73050)),NOT(OR($D108="Yes",$D108="No"))),"Check inputs","OK"))</f>
        <v/>
      </c>
    </row>
    <row r="109" spans="1:5" x14ac:dyDescent="0.25">
      <c r="A109" s="12"/>
      <c r="B109" s="12"/>
      <c r="C109" s="30"/>
      <c r="D109" s="31"/>
      <c r="E109" s="15" t="str">
        <f>IF(COUNTA($A109:$D109)=0,"",IF(OR($A109="",NOT(AND(ISNUMBER($C109),N($C109)&gt;=18264,N($C109)&lt;=73050)),NOT(OR($D109="Yes",$D109="No"))),"Check inputs","OK"))</f>
        <v/>
      </c>
    </row>
    <row r="110" spans="1:5" x14ac:dyDescent="0.25">
      <c r="A110" s="12"/>
      <c r="B110" s="12"/>
      <c r="C110" s="30"/>
      <c r="D110" s="31"/>
      <c r="E110" s="15" t="str">
        <f>IF(COUNTA($A110:$D110)=0,"",IF(OR($A110="",NOT(AND(ISNUMBER($C110),N($C110)&gt;=18264,N($C110)&lt;=73050)),NOT(OR($D110="Yes",$D110="No"))),"Check inputs","OK"))</f>
        <v/>
      </c>
    </row>
    <row r="111" spans="1:5" x14ac:dyDescent="0.25">
      <c r="A111" s="12"/>
      <c r="B111" s="12"/>
      <c r="C111" s="30"/>
      <c r="D111" s="31"/>
      <c r="E111" s="15" t="str">
        <f>IF(COUNTA($A111:$D111)=0,"",IF(OR($A111="",NOT(AND(ISNUMBER($C111),N($C111)&gt;=18264,N($C111)&lt;=73050)),NOT(OR($D111="Yes",$D111="No"))),"Check inputs","OK"))</f>
        <v/>
      </c>
    </row>
    <row r="112" spans="1:5" x14ac:dyDescent="0.25">
      <c r="A112" s="12"/>
      <c r="B112" s="12"/>
      <c r="C112" s="30"/>
      <c r="D112" s="31"/>
      <c r="E112" s="15" t="str">
        <f>IF(COUNTA($A112:$D112)=0,"",IF(OR($A112="",NOT(AND(ISNUMBER($C112),N($C112)&gt;=18264,N($C112)&lt;=73050)),NOT(OR($D112="Yes",$D112="No"))),"Check inputs","OK"))</f>
        <v/>
      </c>
    </row>
    <row r="113" spans="1:5" x14ac:dyDescent="0.25">
      <c r="A113" s="12"/>
      <c r="B113" s="12"/>
      <c r="C113" s="30"/>
      <c r="D113" s="31"/>
      <c r="E113" s="15" t="str">
        <f>IF(COUNTA($A113:$D113)=0,"",IF(OR($A113="",NOT(AND(ISNUMBER($C113),N($C113)&gt;=18264,N($C113)&lt;=73050)),NOT(OR($D113="Yes",$D113="No"))),"Check inputs","OK"))</f>
        <v/>
      </c>
    </row>
    <row r="114" spans="1:5" x14ac:dyDescent="0.25">
      <c r="A114" s="12"/>
      <c r="B114" s="12"/>
      <c r="C114" s="30"/>
      <c r="D114" s="31"/>
      <c r="E114" s="15" t="str">
        <f>IF(COUNTA($A114:$D114)=0,"",IF(OR($A114="",NOT(AND(ISNUMBER($C114),N($C114)&gt;=18264,N($C114)&lt;=73050)),NOT(OR($D114="Yes",$D114="No"))),"Check inputs","OK"))</f>
        <v/>
      </c>
    </row>
    <row r="115" spans="1:5" x14ac:dyDescent="0.25">
      <c r="A115" s="12"/>
      <c r="B115" s="12"/>
      <c r="C115" s="30"/>
      <c r="D115" s="31"/>
      <c r="E115" s="15" t="str">
        <f>IF(COUNTA($A115:$D115)=0,"",IF(OR($A115="",NOT(AND(ISNUMBER($C115),N($C115)&gt;=18264,N($C115)&lt;=73050)),NOT(OR($D115="Yes",$D115="No"))),"Check inputs","OK"))</f>
        <v/>
      </c>
    </row>
    <row r="116" spans="1:5" x14ac:dyDescent="0.25">
      <c r="A116" s="12"/>
      <c r="B116" s="12"/>
      <c r="C116" s="30"/>
      <c r="D116" s="31"/>
      <c r="E116" s="15" t="str">
        <f>IF(COUNTA($A116:$D116)=0,"",IF(OR($A116="",NOT(AND(ISNUMBER($C116),N($C116)&gt;=18264,N($C116)&lt;=73050)),NOT(OR($D116="Yes",$D116="No"))),"Check inputs","OK"))</f>
        <v/>
      </c>
    </row>
    <row r="117" spans="1:5" x14ac:dyDescent="0.25">
      <c r="A117" s="12"/>
      <c r="B117" s="12"/>
      <c r="C117" s="30"/>
      <c r="D117" s="31"/>
      <c r="E117" s="15" t="str">
        <f>IF(COUNTA($A117:$D117)=0,"",IF(OR($A117="",NOT(AND(ISNUMBER($C117),N($C117)&gt;=18264,N($C117)&lt;=73050)),NOT(OR($D117="Yes",$D117="No"))),"Check inputs","OK"))</f>
        <v/>
      </c>
    </row>
    <row r="118" spans="1:5" x14ac:dyDescent="0.25">
      <c r="A118" s="12"/>
      <c r="B118" s="12"/>
      <c r="C118" s="30"/>
      <c r="D118" s="31"/>
      <c r="E118" s="15" t="str">
        <f>IF(COUNTA($A118:$D118)=0,"",IF(OR($A118="",NOT(AND(ISNUMBER($C118),N($C118)&gt;=18264,N($C118)&lt;=73050)),NOT(OR($D118="Yes",$D118="No"))),"Check inputs","OK"))</f>
        <v/>
      </c>
    </row>
    <row r="119" spans="1:5" x14ac:dyDescent="0.25">
      <c r="A119" s="12"/>
      <c r="B119" s="12"/>
      <c r="C119" s="30"/>
      <c r="D119" s="31"/>
      <c r="E119" s="15" t="str">
        <f>IF(COUNTA($A119:$D119)=0,"",IF(OR($A119="",NOT(AND(ISNUMBER($C119),N($C119)&gt;=18264,N($C119)&lt;=73050)),NOT(OR($D119="Yes",$D119="No"))),"Check inputs","OK"))</f>
        <v/>
      </c>
    </row>
    <row r="120" spans="1:5" x14ac:dyDescent="0.25">
      <c r="A120" s="12"/>
      <c r="B120" s="12"/>
      <c r="C120" s="30"/>
      <c r="D120" s="31"/>
      <c r="E120" s="15" t="str">
        <f>IF(COUNTA($A120:$D120)=0,"",IF(OR($A120="",NOT(AND(ISNUMBER($C120),N($C120)&gt;=18264,N($C120)&lt;=73050)),NOT(OR($D120="Yes",$D120="No"))),"Check inputs","OK"))</f>
        <v/>
      </c>
    </row>
    <row r="121" spans="1:5" x14ac:dyDescent="0.25">
      <c r="A121" s="12"/>
      <c r="B121" s="12"/>
      <c r="C121" s="30"/>
      <c r="D121" s="31"/>
      <c r="E121" s="15" t="str">
        <f>IF(COUNTA($A121:$D121)=0,"",IF(OR($A121="",NOT(AND(ISNUMBER($C121),N($C121)&gt;=18264,N($C121)&lt;=73050)),NOT(OR($D121="Yes",$D121="No"))),"Check inputs","OK"))</f>
        <v/>
      </c>
    </row>
    <row r="122" spans="1:5" x14ac:dyDescent="0.25">
      <c r="A122" s="12"/>
      <c r="B122" s="12"/>
      <c r="C122" s="30"/>
      <c r="D122" s="31"/>
      <c r="E122" s="15" t="str">
        <f>IF(COUNTA($A122:$D122)=0,"",IF(OR($A122="",NOT(AND(ISNUMBER($C122),N($C122)&gt;=18264,N($C122)&lt;=73050)),NOT(OR($D122="Yes",$D122="No"))),"Check inputs","OK"))</f>
        <v/>
      </c>
    </row>
    <row r="123" spans="1:5" x14ac:dyDescent="0.25">
      <c r="A123" s="12"/>
      <c r="B123" s="12"/>
      <c r="C123" s="30"/>
      <c r="D123" s="31"/>
      <c r="E123" s="15" t="str">
        <f>IF(COUNTA($A123:$D123)=0,"",IF(OR($A123="",NOT(AND(ISNUMBER($C123),N($C123)&gt;=18264,N($C123)&lt;=73050)),NOT(OR($D123="Yes",$D123="No"))),"Check inputs","OK"))</f>
        <v/>
      </c>
    </row>
    <row r="124" spans="1:5" x14ac:dyDescent="0.25">
      <c r="A124" s="12"/>
      <c r="B124" s="12"/>
      <c r="C124" s="30"/>
      <c r="D124" s="31"/>
      <c r="E124" s="15" t="str">
        <f>IF(COUNTA($A124:$D124)=0,"",IF(OR($A124="",NOT(AND(ISNUMBER($C124),N($C124)&gt;=18264,N($C124)&lt;=73050)),NOT(OR($D124="Yes",$D124="No"))),"Check inputs","OK"))</f>
        <v/>
      </c>
    </row>
    <row r="125" spans="1:5" x14ac:dyDescent="0.25">
      <c r="A125" s="12"/>
      <c r="B125" s="12"/>
      <c r="C125" s="30"/>
      <c r="D125" s="31"/>
      <c r="E125" s="15" t="str">
        <f>IF(COUNTA($A125:$D125)=0,"",IF(OR($A125="",NOT(AND(ISNUMBER($C125),N($C125)&gt;=18264,N($C125)&lt;=73050)),NOT(OR($D125="Yes",$D125="No"))),"Check inputs","OK"))</f>
        <v/>
      </c>
    </row>
    <row r="126" spans="1:5" x14ac:dyDescent="0.25">
      <c r="A126" s="12"/>
      <c r="B126" s="12"/>
      <c r="C126" s="30"/>
      <c r="D126" s="31"/>
      <c r="E126" s="15" t="str">
        <f>IF(COUNTA($A126:$D126)=0,"",IF(OR($A126="",NOT(AND(ISNUMBER($C126),N($C126)&gt;=18264,N($C126)&lt;=73050)),NOT(OR($D126="Yes",$D126="No"))),"Check inputs","OK"))</f>
        <v/>
      </c>
    </row>
    <row r="127" spans="1:5" x14ac:dyDescent="0.25">
      <c r="A127" s="12"/>
      <c r="B127" s="12"/>
      <c r="C127" s="30"/>
      <c r="D127" s="31"/>
      <c r="E127" s="15" t="str">
        <f>IF(COUNTA($A127:$D127)=0,"",IF(OR($A127="",NOT(AND(ISNUMBER($C127),N($C127)&gt;=18264,N($C127)&lt;=73050)),NOT(OR($D127="Yes",$D127="No"))),"Check inputs","OK"))</f>
        <v/>
      </c>
    </row>
    <row r="128" spans="1:5" x14ac:dyDescent="0.25">
      <c r="A128" s="12"/>
      <c r="B128" s="12"/>
      <c r="C128" s="30"/>
      <c r="D128" s="31"/>
      <c r="E128" s="15" t="str">
        <f>IF(COUNTA($A128:$D128)=0,"",IF(OR($A128="",NOT(AND(ISNUMBER($C128),N($C128)&gt;=18264,N($C128)&lt;=73050)),NOT(OR($D128="Yes",$D128="No"))),"Check inputs","OK"))</f>
        <v/>
      </c>
    </row>
    <row r="129" spans="1:5" x14ac:dyDescent="0.25">
      <c r="A129" s="12"/>
      <c r="B129" s="12"/>
      <c r="C129" s="30"/>
      <c r="D129" s="31"/>
      <c r="E129" s="15" t="str">
        <f>IF(COUNTA($A129:$D129)=0,"",IF(OR($A129="",NOT(AND(ISNUMBER($C129),N($C129)&gt;=18264,N($C129)&lt;=73050)),NOT(OR($D129="Yes",$D129="No"))),"Check inputs","OK"))</f>
        <v/>
      </c>
    </row>
    <row r="130" spans="1:5" x14ac:dyDescent="0.25">
      <c r="A130" s="12"/>
      <c r="B130" s="12"/>
      <c r="C130" s="30"/>
      <c r="D130" s="31"/>
      <c r="E130" s="15" t="str">
        <f>IF(COUNTA($A130:$D130)=0,"",IF(OR($A130="",NOT(AND(ISNUMBER($C130),N($C130)&gt;=18264,N($C130)&lt;=73050)),NOT(OR($D130="Yes",$D130="No"))),"Check inputs","OK"))</f>
        <v/>
      </c>
    </row>
    <row r="131" spans="1:5" x14ac:dyDescent="0.25">
      <c r="A131" s="12"/>
      <c r="B131" s="12"/>
      <c r="C131" s="30"/>
      <c r="D131" s="31"/>
      <c r="E131" s="15" t="str">
        <f>IF(COUNTA($A131:$D131)=0,"",IF(OR($A131="",NOT(AND(ISNUMBER($C131),N($C131)&gt;=18264,N($C131)&lt;=73050)),NOT(OR($D131="Yes",$D131="No"))),"Check inputs","OK"))</f>
        <v/>
      </c>
    </row>
    <row r="132" spans="1:5" x14ac:dyDescent="0.25">
      <c r="A132" s="12"/>
      <c r="B132" s="12"/>
      <c r="C132" s="30"/>
      <c r="D132" s="31"/>
      <c r="E132" s="15" t="str">
        <f>IF(COUNTA($A132:$D132)=0,"",IF(OR($A132="",NOT(AND(ISNUMBER($C132),N($C132)&gt;=18264,N($C132)&lt;=73050)),NOT(OR($D132="Yes",$D132="No"))),"Check inputs","OK"))</f>
        <v/>
      </c>
    </row>
    <row r="133" spans="1:5" x14ac:dyDescent="0.25">
      <c r="A133" s="12"/>
      <c r="B133" s="12"/>
      <c r="C133" s="30"/>
      <c r="D133" s="31"/>
      <c r="E133" s="15" t="str">
        <f>IF(COUNTA($A133:$D133)=0,"",IF(OR($A133="",NOT(AND(ISNUMBER($C133),N($C133)&gt;=18264,N($C133)&lt;=73050)),NOT(OR($D133="Yes",$D133="No"))),"Check inputs","OK"))</f>
        <v/>
      </c>
    </row>
    <row r="134" spans="1:5" x14ac:dyDescent="0.25">
      <c r="A134" s="12"/>
      <c r="B134" s="12"/>
      <c r="C134" s="30"/>
      <c r="D134" s="31"/>
      <c r="E134" s="15" t="str">
        <f>IF(COUNTA($A134:$D134)=0,"",IF(OR($A134="",NOT(AND(ISNUMBER($C134),N($C134)&gt;=18264,N($C134)&lt;=73050)),NOT(OR($D134="Yes",$D134="No"))),"Check inputs","OK"))</f>
        <v/>
      </c>
    </row>
    <row r="135" spans="1:5" x14ac:dyDescent="0.25">
      <c r="A135" s="12"/>
      <c r="B135" s="12"/>
      <c r="C135" s="30"/>
      <c r="D135" s="31"/>
      <c r="E135" s="15" t="str">
        <f>IF(COUNTA($A135:$D135)=0,"",IF(OR($A135="",NOT(AND(ISNUMBER($C135),N($C135)&gt;=18264,N($C135)&lt;=73050)),NOT(OR($D135="Yes",$D135="No"))),"Check inputs","OK"))</f>
        <v/>
      </c>
    </row>
    <row r="136" spans="1:5" x14ac:dyDescent="0.25">
      <c r="A136" s="12"/>
      <c r="B136" s="12"/>
      <c r="C136" s="30"/>
      <c r="D136" s="31"/>
      <c r="E136" s="15" t="str">
        <f>IF(COUNTA($A136:$D136)=0,"",IF(OR($A136="",NOT(AND(ISNUMBER($C136),N($C136)&gt;=18264,N($C136)&lt;=73050)),NOT(OR($D136="Yes",$D136="No"))),"Check inputs","OK"))</f>
        <v/>
      </c>
    </row>
    <row r="137" spans="1:5" x14ac:dyDescent="0.25">
      <c r="A137" s="12"/>
      <c r="B137" s="12"/>
      <c r="C137" s="30"/>
      <c r="D137" s="31"/>
      <c r="E137" s="15" t="str">
        <f>IF(COUNTA($A137:$D137)=0,"",IF(OR($A137="",NOT(AND(ISNUMBER($C137),N($C137)&gt;=18264,N($C137)&lt;=73050)),NOT(OR($D137="Yes",$D137="No"))),"Check inputs","OK"))</f>
        <v/>
      </c>
    </row>
    <row r="138" spans="1:5" x14ac:dyDescent="0.25">
      <c r="A138" s="12"/>
      <c r="B138" s="12"/>
      <c r="C138" s="30"/>
      <c r="D138" s="31"/>
      <c r="E138" s="15" t="str">
        <f>IF(COUNTA($A138:$D138)=0,"",IF(OR($A138="",NOT(AND(ISNUMBER($C138),N($C138)&gt;=18264,N($C138)&lt;=73050)),NOT(OR($D138="Yes",$D138="No"))),"Check inputs","OK"))</f>
        <v/>
      </c>
    </row>
    <row r="139" spans="1:5" x14ac:dyDescent="0.25">
      <c r="A139" s="12"/>
      <c r="B139" s="12"/>
      <c r="C139" s="30"/>
      <c r="D139" s="31"/>
      <c r="E139" s="15" t="str">
        <f>IF(COUNTA($A139:$D139)=0,"",IF(OR($A139="",NOT(AND(ISNUMBER($C139),N($C139)&gt;=18264,N($C139)&lt;=73050)),NOT(OR($D139="Yes",$D139="No"))),"Check inputs","OK"))</f>
        <v/>
      </c>
    </row>
    <row r="140" spans="1:5" x14ac:dyDescent="0.25">
      <c r="A140" s="12"/>
      <c r="B140" s="12"/>
      <c r="C140" s="30"/>
      <c r="D140" s="31"/>
      <c r="E140" s="15" t="str">
        <f>IF(COUNTA($A140:$D140)=0,"",IF(OR($A140="",NOT(AND(ISNUMBER($C140),N($C140)&gt;=18264,N($C140)&lt;=73050)),NOT(OR($D140="Yes",$D140="No"))),"Check inputs","OK"))</f>
        <v/>
      </c>
    </row>
    <row r="141" spans="1:5" x14ac:dyDescent="0.25">
      <c r="A141" s="12"/>
      <c r="B141" s="12"/>
      <c r="C141" s="30"/>
      <c r="D141" s="31"/>
      <c r="E141" s="15" t="str">
        <f>IF(COUNTA($A141:$D141)=0,"",IF(OR($A141="",NOT(AND(ISNUMBER($C141),N($C141)&gt;=18264,N($C141)&lt;=73050)),NOT(OR($D141="Yes",$D141="No"))),"Check inputs","OK"))</f>
        <v/>
      </c>
    </row>
    <row r="142" spans="1:5" x14ac:dyDescent="0.25">
      <c r="A142" s="12"/>
      <c r="B142" s="12"/>
      <c r="C142" s="30"/>
      <c r="D142" s="31"/>
      <c r="E142" s="15" t="str">
        <f>IF(COUNTA($A142:$D142)=0,"",IF(OR($A142="",NOT(AND(ISNUMBER($C142),N($C142)&gt;=18264,N($C142)&lt;=73050)),NOT(OR($D142="Yes",$D142="No"))),"Check inputs","OK"))</f>
        <v/>
      </c>
    </row>
    <row r="143" spans="1:5" x14ac:dyDescent="0.25">
      <c r="A143" s="12"/>
      <c r="B143" s="12"/>
      <c r="C143" s="30"/>
      <c r="D143" s="31"/>
      <c r="E143" s="15" t="str">
        <f>IF(COUNTA($A143:$D143)=0,"",IF(OR($A143="",NOT(AND(ISNUMBER($C143),N($C143)&gt;=18264,N($C143)&lt;=73050)),NOT(OR($D143="Yes",$D143="No"))),"Check inputs","OK"))</f>
        <v/>
      </c>
    </row>
    <row r="144" spans="1:5" x14ac:dyDescent="0.25">
      <c r="A144" s="12"/>
      <c r="B144" s="12"/>
      <c r="C144" s="30"/>
      <c r="D144" s="31"/>
      <c r="E144" s="15" t="str">
        <f>IF(COUNTA($A144:$D144)=0,"",IF(OR($A144="",NOT(AND(ISNUMBER($C144),N($C144)&gt;=18264,N($C144)&lt;=73050)),NOT(OR($D144="Yes",$D144="No"))),"Check inputs","OK"))</f>
        <v/>
      </c>
    </row>
    <row r="145" spans="1:5" x14ac:dyDescent="0.25">
      <c r="A145" s="12"/>
      <c r="B145" s="12"/>
      <c r="C145" s="30"/>
      <c r="D145" s="31"/>
      <c r="E145" s="15" t="str">
        <f>IF(COUNTA($A145:$D145)=0,"",IF(OR($A145="",NOT(AND(ISNUMBER($C145),N($C145)&gt;=18264,N($C145)&lt;=73050)),NOT(OR($D145="Yes",$D145="No"))),"Check inputs","OK"))</f>
        <v/>
      </c>
    </row>
    <row r="146" spans="1:5" x14ac:dyDescent="0.25">
      <c r="A146" s="12"/>
      <c r="B146" s="12"/>
      <c r="C146" s="30"/>
      <c r="D146" s="31"/>
      <c r="E146" s="15" t="str">
        <f>IF(COUNTA($A146:$D146)=0,"",IF(OR($A146="",NOT(AND(ISNUMBER($C146),N($C146)&gt;=18264,N($C146)&lt;=73050)),NOT(OR($D146="Yes",$D146="No"))),"Check inputs","OK"))</f>
        <v/>
      </c>
    </row>
    <row r="147" spans="1:5" x14ac:dyDescent="0.25">
      <c r="A147" s="12"/>
      <c r="B147" s="12"/>
      <c r="C147" s="30"/>
      <c r="D147" s="31"/>
      <c r="E147" s="15" t="str">
        <f>IF(COUNTA($A147:$D147)=0,"",IF(OR($A147="",NOT(AND(ISNUMBER($C147),N($C147)&gt;=18264,N($C147)&lt;=73050)),NOT(OR($D147="Yes",$D147="No"))),"Check inputs","OK"))</f>
        <v/>
      </c>
    </row>
    <row r="148" spans="1:5" x14ac:dyDescent="0.25">
      <c r="A148" s="12"/>
      <c r="B148" s="12"/>
      <c r="C148" s="30"/>
      <c r="D148" s="31"/>
      <c r="E148" s="15" t="str">
        <f>IF(COUNTA($A148:$D148)=0,"",IF(OR($A148="",NOT(AND(ISNUMBER($C148),N($C148)&gt;=18264,N($C148)&lt;=73050)),NOT(OR($D148="Yes",$D148="No"))),"Check inputs","OK"))</f>
        <v/>
      </c>
    </row>
    <row r="149" spans="1:5" x14ac:dyDescent="0.25">
      <c r="A149" s="12"/>
      <c r="B149" s="12"/>
      <c r="C149" s="30"/>
      <c r="D149" s="31"/>
      <c r="E149" s="15" t="str">
        <f>IF(COUNTA($A149:$D149)=0,"",IF(OR($A149="",NOT(AND(ISNUMBER($C149),N($C149)&gt;=18264,N($C149)&lt;=73050)),NOT(OR($D149="Yes",$D149="No"))),"Check inputs","OK"))</f>
        <v/>
      </c>
    </row>
    <row r="150" spans="1:5" x14ac:dyDescent="0.25">
      <c r="A150" s="12"/>
      <c r="B150" s="12"/>
      <c r="C150" s="30"/>
      <c r="D150" s="31"/>
      <c r="E150" s="15" t="str">
        <f>IF(COUNTA($A150:$D150)=0,"",IF(OR($A150="",NOT(AND(ISNUMBER($C150),N($C150)&gt;=18264,N($C150)&lt;=73050)),NOT(OR($D150="Yes",$D150="No"))),"Check inputs","OK"))</f>
        <v/>
      </c>
    </row>
    <row r="151" spans="1:5" x14ac:dyDescent="0.25">
      <c r="A151" s="12"/>
      <c r="B151" s="12"/>
      <c r="C151" s="30"/>
      <c r="D151" s="31"/>
      <c r="E151" s="15" t="str">
        <f>IF(COUNTA($A151:$D151)=0,"",IF(OR($A151="",NOT(AND(ISNUMBER($C151),N($C151)&gt;=18264,N($C151)&lt;=73050)),NOT(OR($D151="Yes",$D151="No"))),"Check inputs","OK"))</f>
        <v/>
      </c>
    </row>
    <row r="152" spans="1:5" x14ac:dyDescent="0.25">
      <c r="A152" s="12"/>
      <c r="B152" s="12"/>
      <c r="C152" s="30"/>
      <c r="D152" s="31"/>
      <c r="E152" s="15" t="str">
        <f>IF(COUNTA($A152:$D152)=0,"",IF(OR($A152="",NOT(AND(ISNUMBER($C152),N($C152)&gt;=18264,N($C152)&lt;=73050)),NOT(OR($D152="Yes",$D152="No"))),"Check inputs","OK"))</f>
        <v/>
      </c>
    </row>
    <row r="153" spans="1:5" x14ac:dyDescent="0.25">
      <c r="A153" s="12"/>
      <c r="B153" s="12"/>
      <c r="C153" s="30"/>
      <c r="D153" s="31"/>
      <c r="E153" s="15" t="str">
        <f>IF(COUNTA($A153:$D153)=0,"",IF(OR($A153="",NOT(AND(ISNUMBER($C153),N($C153)&gt;=18264,N($C153)&lt;=73050)),NOT(OR($D153="Yes",$D153="No"))),"Check inputs","OK"))</f>
        <v/>
      </c>
    </row>
    <row r="154" spans="1:5" x14ac:dyDescent="0.25">
      <c r="A154" s="12"/>
      <c r="B154" s="12"/>
      <c r="C154" s="30"/>
      <c r="D154" s="31"/>
      <c r="E154" s="15" t="str">
        <f>IF(COUNTA($A154:$D154)=0,"",IF(OR($A154="",NOT(AND(ISNUMBER($C154),N($C154)&gt;=18264,N($C154)&lt;=73050)),NOT(OR($D154="Yes",$D154="No"))),"Check inputs","OK"))</f>
        <v/>
      </c>
    </row>
    <row r="155" spans="1:5" x14ac:dyDescent="0.25">
      <c r="A155" s="12"/>
      <c r="B155" s="12"/>
      <c r="C155" s="30"/>
      <c r="D155" s="31"/>
      <c r="E155" s="15" t="str">
        <f>IF(COUNTA($A155:$D155)=0,"",IF(OR($A155="",NOT(AND(ISNUMBER($C155),N($C155)&gt;=18264,N($C155)&lt;=73050)),NOT(OR($D155="Yes",$D155="No"))),"Check inputs","OK"))</f>
        <v/>
      </c>
    </row>
    <row r="156" spans="1:5" x14ac:dyDescent="0.25">
      <c r="A156" s="12"/>
      <c r="B156" s="12"/>
      <c r="C156" s="30"/>
      <c r="D156" s="31"/>
      <c r="E156" s="15" t="str">
        <f>IF(COUNTA($A156:$D156)=0,"",IF(OR($A156="",NOT(AND(ISNUMBER($C156),N($C156)&gt;=18264,N($C156)&lt;=73050)),NOT(OR($D156="Yes",$D156="No"))),"Check inputs","OK"))</f>
        <v/>
      </c>
    </row>
    <row r="157" spans="1:5" x14ac:dyDescent="0.25">
      <c r="A157" s="12"/>
      <c r="B157" s="12"/>
      <c r="C157" s="30"/>
      <c r="D157" s="31"/>
      <c r="E157" s="15" t="str">
        <f>IF(COUNTA($A157:$D157)=0,"",IF(OR($A157="",NOT(AND(ISNUMBER($C157),N($C157)&gt;=18264,N($C157)&lt;=73050)),NOT(OR($D157="Yes",$D157="No"))),"Check inputs","OK"))</f>
        <v/>
      </c>
    </row>
    <row r="158" spans="1:5" x14ac:dyDescent="0.25">
      <c r="A158" s="12"/>
      <c r="B158" s="12"/>
      <c r="C158" s="30"/>
      <c r="D158" s="31"/>
      <c r="E158" s="15" t="str">
        <f>IF(COUNTA($A158:$D158)=0,"",IF(OR($A158="",NOT(AND(ISNUMBER($C158),N($C158)&gt;=18264,N($C158)&lt;=73050)),NOT(OR($D158="Yes",$D158="No"))),"Check inputs","OK"))</f>
        <v/>
      </c>
    </row>
    <row r="159" spans="1:5" x14ac:dyDescent="0.25">
      <c r="A159" s="12"/>
      <c r="B159" s="12"/>
      <c r="C159" s="30"/>
      <c r="D159" s="31"/>
      <c r="E159" s="15" t="str">
        <f>IF(COUNTA($A159:$D159)=0,"",IF(OR($A159="",NOT(AND(ISNUMBER($C159),N($C159)&gt;=18264,N($C159)&lt;=73050)),NOT(OR($D159="Yes",$D159="No"))),"Check inputs","OK"))</f>
        <v/>
      </c>
    </row>
    <row r="160" spans="1:5" x14ac:dyDescent="0.25">
      <c r="A160" s="12"/>
      <c r="B160" s="12"/>
      <c r="C160" s="30"/>
      <c r="D160" s="31"/>
      <c r="E160" s="15" t="str">
        <f>IF(COUNTA($A160:$D160)=0,"",IF(OR($A160="",NOT(AND(ISNUMBER($C160),N($C160)&gt;=18264,N($C160)&lt;=73050)),NOT(OR($D160="Yes",$D160="No"))),"Check inputs","OK"))</f>
        <v/>
      </c>
    </row>
    <row r="161" spans="1:5" x14ac:dyDescent="0.25">
      <c r="A161" s="12"/>
      <c r="B161" s="12"/>
      <c r="C161" s="30"/>
      <c r="D161" s="31"/>
      <c r="E161" s="15" t="str">
        <f>IF(COUNTA($A161:$D161)=0,"",IF(OR($A161="",NOT(AND(ISNUMBER($C161),N($C161)&gt;=18264,N($C161)&lt;=73050)),NOT(OR($D161="Yes",$D161="No"))),"Check inputs","OK"))</f>
        <v/>
      </c>
    </row>
    <row r="162" spans="1:5" x14ac:dyDescent="0.25">
      <c r="A162" s="12"/>
      <c r="B162" s="12"/>
      <c r="C162" s="30"/>
      <c r="D162" s="31"/>
      <c r="E162" s="15" t="str">
        <f>IF(COUNTA($A162:$D162)=0,"",IF(OR($A162="",NOT(AND(ISNUMBER($C162),N($C162)&gt;=18264,N($C162)&lt;=73050)),NOT(OR($D162="Yes",$D162="No"))),"Check inputs","OK"))</f>
        <v/>
      </c>
    </row>
    <row r="163" spans="1:5" x14ac:dyDescent="0.25">
      <c r="A163" s="12"/>
      <c r="B163" s="12"/>
      <c r="C163" s="30"/>
      <c r="D163" s="31"/>
      <c r="E163" s="15" t="str">
        <f>IF(COUNTA($A163:$D163)=0,"",IF(OR($A163="",NOT(AND(ISNUMBER($C163),N($C163)&gt;=18264,N($C163)&lt;=73050)),NOT(OR($D163="Yes",$D163="No"))),"Check inputs","OK"))</f>
        <v/>
      </c>
    </row>
    <row r="164" spans="1:5" x14ac:dyDescent="0.25">
      <c r="A164" s="12"/>
      <c r="B164" s="12"/>
      <c r="C164" s="30"/>
      <c r="D164" s="31"/>
      <c r="E164" s="15" t="str">
        <f>IF(COUNTA($A164:$D164)=0,"",IF(OR($A164="",NOT(AND(ISNUMBER($C164),N($C164)&gt;=18264,N($C164)&lt;=73050)),NOT(OR($D164="Yes",$D164="No"))),"Check inputs","OK"))</f>
        <v/>
      </c>
    </row>
    <row r="165" spans="1:5" x14ac:dyDescent="0.25">
      <c r="A165" s="12"/>
      <c r="B165" s="12"/>
      <c r="C165" s="30"/>
      <c r="D165" s="31"/>
      <c r="E165" s="15" t="str">
        <f>IF(COUNTA($A165:$D165)=0,"",IF(OR($A165="",NOT(AND(ISNUMBER($C165),N($C165)&gt;=18264,N($C165)&lt;=73050)),NOT(OR($D165="Yes",$D165="No"))),"Check inputs","OK"))</f>
        <v/>
      </c>
    </row>
    <row r="166" spans="1:5" x14ac:dyDescent="0.25">
      <c r="A166" s="12"/>
      <c r="B166" s="12"/>
      <c r="C166" s="30"/>
      <c r="D166" s="31"/>
      <c r="E166" s="15" t="str">
        <f>IF(COUNTA($A166:$D166)=0,"",IF(OR($A166="",NOT(AND(ISNUMBER($C166),N($C166)&gt;=18264,N($C166)&lt;=73050)),NOT(OR($D166="Yes",$D166="No"))),"Check inputs","OK"))</f>
        <v/>
      </c>
    </row>
    <row r="167" spans="1:5" x14ac:dyDescent="0.25">
      <c r="A167" s="12"/>
      <c r="B167" s="12"/>
      <c r="C167" s="30"/>
      <c r="D167" s="31"/>
      <c r="E167" s="15" t="str">
        <f>IF(COUNTA($A167:$D167)=0,"",IF(OR($A167="",NOT(AND(ISNUMBER($C167),N($C167)&gt;=18264,N($C167)&lt;=73050)),NOT(OR($D167="Yes",$D167="No"))),"Check inputs","OK"))</f>
        <v/>
      </c>
    </row>
    <row r="168" spans="1:5" x14ac:dyDescent="0.25">
      <c r="A168" s="12"/>
      <c r="B168" s="12"/>
      <c r="C168" s="30"/>
      <c r="D168" s="31"/>
      <c r="E168" s="15" t="str">
        <f>IF(COUNTA($A168:$D168)=0,"",IF(OR($A168="",NOT(AND(ISNUMBER($C168),N($C168)&gt;=18264,N($C168)&lt;=73050)),NOT(OR($D168="Yes",$D168="No"))),"Check inputs","OK"))</f>
        <v/>
      </c>
    </row>
    <row r="169" spans="1:5" x14ac:dyDescent="0.25">
      <c r="A169" s="12"/>
      <c r="B169" s="12"/>
      <c r="C169" s="30"/>
      <c r="D169" s="31"/>
      <c r="E169" s="15" t="str">
        <f>IF(COUNTA($A169:$D169)=0,"",IF(OR($A169="",NOT(AND(ISNUMBER($C169),N($C169)&gt;=18264,N($C169)&lt;=73050)),NOT(OR($D169="Yes",$D169="No"))),"Check inputs","OK"))</f>
        <v/>
      </c>
    </row>
    <row r="170" spans="1:5" x14ac:dyDescent="0.25">
      <c r="A170" s="12"/>
      <c r="B170" s="12"/>
      <c r="C170" s="30"/>
      <c r="D170" s="31"/>
      <c r="E170" s="15" t="str">
        <f>IF(COUNTA($A170:$D170)=0,"",IF(OR($A170="",NOT(AND(ISNUMBER($C170),N($C170)&gt;=18264,N($C170)&lt;=73050)),NOT(OR($D170="Yes",$D170="No"))),"Check inputs","OK"))</f>
        <v/>
      </c>
    </row>
    <row r="171" spans="1:5" x14ac:dyDescent="0.25">
      <c r="A171" s="12"/>
      <c r="B171" s="12"/>
      <c r="C171" s="30"/>
      <c r="D171" s="31"/>
      <c r="E171" s="15" t="str">
        <f>IF(COUNTA($A171:$D171)=0,"",IF(OR($A171="",NOT(AND(ISNUMBER($C171),N($C171)&gt;=18264,N($C171)&lt;=73050)),NOT(OR($D171="Yes",$D171="No"))),"Check inputs","OK"))</f>
        <v/>
      </c>
    </row>
    <row r="172" spans="1:5" x14ac:dyDescent="0.25">
      <c r="A172" s="12"/>
      <c r="B172" s="12"/>
      <c r="C172" s="30"/>
      <c r="D172" s="31"/>
      <c r="E172" s="15" t="str">
        <f>IF(COUNTA($A172:$D172)=0,"",IF(OR($A172="",NOT(AND(ISNUMBER($C172),N($C172)&gt;=18264,N($C172)&lt;=73050)),NOT(OR($D172="Yes",$D172="No"))),"Check inputs","OK"))</f>
        <v/>
      </c>
    </row>
    <row r="173" spans="1:5" x14ac:dyDescent="0.25">
      <c r="A173" s="12"/>
      <c r="B173" s="12"/>
      <c r="C173" s="30"/>
      <c r="D173" s="31"/>
      <c r="E173" s="15" t="str">
        <f>IF(COUNTA($A173:$D173)=0,"",IF(OR($A173="",NOT(AND(ISNUMBER($C173),N($C173)&gt;=18264,N($C173)&lt;=73050)),NOT(OR($D173="Yes",$D173="No"))),"Check inputs","OK"))</f>
        <v/>
      </c>
    </row>
    <row r="174" spans="1:5" x14ac:dyDescent="0.25">
      <c r="A174" s="12"/>
      <c r="B174" s="12"/>
      <c r="C174" s="30"/>
      <c r="D174" s="31"/>
      <c r="E174" s="15" t="str">
        <f>IF(COUNTA($A174:$D174)=0,"",IF(OR($A174="",NOT(AND(ISNUMBER($C174),N($C174)&gt;=18264,N($C174)&lt;=73050)),NOT(OR($D174="Yes",$D174="No"))),"Check inputs","OK"))</f>
        <v/>
      </c>
    </row>
    <row r="175" spans="1:5" x14ac:dyDescent="0.25">
      <c r="A175" s="12"/>
      <c r="B175" s="12"/>
      <c r="C175" s="30"/>
      <c r="D175" s="31"/>
      <c r="E175" s="15" t="str">
        <f>IF(COUNTA($A175:$D175)=0,"",IF(OR($A175="",NOT(AND(ISNUMBER($C175),N($C175)&gt;=18264,N($C175)&lt;=73050)),NOT(OR($D175="Yes",$D175="No"))),"Check inputs","OK"))</f>
        <v/>
      </c>
    </row>
    <row r="176" spans="1:5" x14ac:dyDescent="0.25">
      <c r="A176" s="12"/>
      <c r="B176" s="12"/>
      <c r="C176" s="30"/>
      <c r="D176" s="31"/>
      <c r="E176" s="15" t="str">
        <f>IF(COUNTA($A176:$D176)=0,"",IF(OR($A176="",NOT(AND(ISNUMBER($C176),N($C176)&gt;=18264,N($C176)&lt;=73050)),NOT(OR($D176="Yes",$D176="No"))),"Check inputs","OK"))</f>
        <v/>
      </c>
    </row>
    <row r="177" spans="1:5" x14ac:dyDescent="0.25">
      <c r="A177" s="12"/>
      <c r="B177" s="12"/>
      <c r="C177" s="30"/>
      <c r="D177" s="31"/>
      <c r="E177" s="15" t="str">
        <f>IF(COUNTA($A177:$D177)=0,"",IF(OR($A177="",NOT(AND(ISNUMBER($C177),N($C177)&gt;=18264,N($C177)&lt;=73050)),NOT(OR($D177="Yes",$D177="No"))),"Check inputs","OK"))</f>
        <v/>
      </c>
    </row>
    <row r="178" spans="1:5" x14ac:dyDescent="0.25">
      <c r="A178" s="12"/>
      <c r="B178" s="12"/>
      <c r="C178" s="30"/>
      <c r="D178" s="31"/>
      <c r="E178" s="15" t="str">
        <f>IF(COUNTA($A178:$D178)=0,"",IF(OR($A178="",NOT(AND(ISNUMBER($C178),N($C178)&gt;=18264,N($C178)&lt;=73050)),NOT(OR($D178="Yes",$D178="No"))),"Check inputs","OK"))</f>
        <v/>
      </c>
    </row>
    <row r="179" spans="1:5" x14ac:dyDescent="0.25">
      <c r="A179" s="12"/>
      <c r="B179" s="12"/>
      <c r="C179" s="30"/>
      <c r="D179" s="31"/>
      <c r="E179" s="15" t="str">
        <f>IF(COUNTA($A179:$D179)=0,"",IF(OR($A179="",NOT(AND(ISNUMBER($C179),N($C179)&gt;=18264,N($C179)&lt;=73050)),NOT(OR($D179="Yes",$D179="No"))),"Check inputs","OK"))</f>
        <v/>
      </c>
    </row>
    <row r="180" spans="1:5" x14ac:dyDescent="0.25">
      <c r="A180" s="12"/>
      <c r="B180" s="12"/>
      <c r="C180" s="30"/>
      <c r="D180" s="31"/>
      <c r="E180" s="15" t="str">
        <f>IF(COUNTA($A180:$D180)=0,"",IF(OR($A180="",NOT(AND(ISNUMBER($C180),N($C180)&gt;=18264,N($C180)&lt;=73050)),NOT(OR($D180="Yes",$D180="No"))),"Check inputs","OK"))</f>
        <v/>
      </c>
    </row>
    <row r="181" spans="1:5" x14ac:dyDescent="0.25">
      <c r="A181" s="12"/>
      <c r="B181" s="12"/>
      <c r="C181" s="30"/>
      <c r="D181" s="31"/>
      <c r="E181" s="15" t="str">
        <f>IF(COUNTA($A181:$D181)=0,"",IF(OR($A181="",NOT(AND(ISNUMBER($C181),N($C181)&gt;=18264,N($C181)&lt;=73050)),NOT(OR($D181="Yes",$D181="No"))),"Check inputs","OK"))</f>
        <v/>
      </c>
    </row>
    <row r="182" spans="1:5" x14ac:dyDescent="0.25">
      <c r="A182" s="12"/>
      <c r="B182" s="12"/>
      <c r="C182" s="30"/>
      <c r="D182" s="31"/>
      <c r="E182" s="15" t="str">
        <f>IF(COUNTA($A182:$D182)=0,"",IF(OR($A182="",NOT(AND(ISNUMBER($C182),N($C182)&gt;=18264,N($C182)&lt;=73050)),NOT(OR($D182="Yes",$D182="No"))),"Check inputs","OK"))</f>
        <v/>
      </c>
    </row>
    <row r="183" spans="1:5" x14ac:dyDescent="0.25">
      <c r="A183" s="12"/>
      <c r="B183" s="12"/>
      <c r="C183" s="30"/>
      <c r="D183" s="31"/>
      <c r="E183" s="15" t="str">
        <f>IF(COUNTA($A183:$D183)=0,"",IF(OR($A183="",NOT(AND(ISNUMBER($C183),N($C183)&gt;=18264,N($C183)&lt;=73050)),NOT(OR($D183="Yes",$D183="No"))),"Check inputs","OK"))</f>
        <v/>
      </c>
    </row>
    <row r="184" spans="1:5" x14ac:dyDescent="0.25">
      <c r="A184" s="12"/>
      <c r="B184" s="12"/>
      <c r="C184" s="30"/>
      <c r="D184" s="31"/>
      <c r="E184" s="15" t="str">
        <f>IF(COUNTA($A184:$D184)=0,"",IF(OR($A184="",NOT(AND(ISNUMBER($C184),N($C184)&gt;=18264,N($C184)&lt;=73050)),NOT(OR($D184="Yes",$D184="No"))),"Check inputs","OK"))</f>
        <v/>
      </c>
    </row>
    <row r="185" spans="1:5" x14ac:dyDescent="0.25">
      <c r="A185" s="12"/>
      <c r="B185" s="12"/>
      <c r="C185" s="30"/>
      <c r="D185" s="31"/>
      <c r="E185" s="15" t="str">
        <f>IF(COUNTA($A185:$D185)=0,"",IF(OR($A185="",NOT(AND(ISNUMBER($C185),N($C185)&gt;=18264,N($C185)&lt;=73050)),NOT(OR($D185="Yes",$D185="No"))),"Check inputs","OK"))</f>
        <v/>
      </c>
    </row>
    <row r="186" spans="1:5" x14ac:dyDescent="0.25">
      <c r="A186" s="12"/>
      <c r="B186" s="12"/>
      <c r="C186" s="30"/>
      <c r="D186" s="31"/>
      <c r="E186" s="15" t="str">
        <f>IF(COUNTA($A186:$D186)=0,"",IF(OR($A186="",NOT(AND(ISNUMBER($C186),N($C186)&gt;=18264,N($C186)&lt;=73050)),NOT(OR($D186="Yes",$D186="No"))),"Check inputs","OK"))</f>
        <v/>
      </c>
    </row>
    <row r="187" spans="1:5" x14ac:dyDescent="0.25">
      <c r="A187" s="12"/>
      <c r="B187" s="12"/>
      <c r="C187" s="30"/>
      <c r="D187" s="31"/>
      <c r="E187" s="15" t="str">
        <f>IF(COUNTA($A187:$D187)=0,"",IF(OR($A187="",NOT(AND(ISNUMBER($C187),N($C187)&gt;=18264,N($C187)&lt;=73050)),NOT(OR($D187="Yes",$D187="No"))),"Check inputs","OK"))</f>
        <v/>
      </c>
    </row>
    <row r="188" spans="1:5" x14ac:dyDescent="0.25">
      <c r="A188" s="12"/>
      <c r="B188" s="12"/>
      <c r="C188" s="30"/>
      <c r="D188" s="31"/>
      <c r="E188" s="15" t="str">
        <f>IF(COUNTA($A188:$D188)=0,"",IF(OR($A188="",NOT(AND(ISNUMBER($C188),N($C188)&gt;=18264,N($C188)&lt;=73050)),NOT(OR($D188="Yes",$D188="No"))),"Check inputs","OK"))</f>
        <v/>
      </c>
    </row>
    <row r="189" spans="1:5" x14ac:dyDescent="0.25">
      <c r="A189" s="12"/>
      <c r="B189" s="12"/>
      <c r="C189" s="30"/>
      <c r="D189" s="31"/>
      <c r="E189" s="15" t="str">
        <f>IF(COUNTA($A189:$D189)=0,"",IF(OR($A189="",NOT(AND(ISNUMBER($C189),N($C189)&gt;=18264,N($C189)&lt;=73050)),NOT(OR($D189="Yes",$D189="No"))),"Check inputs","OK"))</f>
        <v/>
      </c>
    </row>
    <row r="190" spans="1:5" x14ac:dyDescent="0.25">
      <c r="A190" s="12"/>
      <c r="B190" s="12"/>
      <c r="C190" s="30"/>
      <c r="D190" s="31"/>
      <c r="E190" s="15" t="str">
        <f>IF(COUNTA($A190:$D190)=0,"",IF(OR($A190="",NOT(AND(ISNUMBER($C190),N($C190)&gt;=18264,N($C190)&lt;=73050)),NOT(OR($D190="Yes",$D190="No"))),"Check inputs","OK"))</f>
        <v/>
      </c>
    </row>
    <row r="191" spans="1:5" x14ac:dyDescent="0.25">
      <c r="A191" s="12"/>
      <c r="B191" s="12"/>
      <c r="C191" s="30"/>
      <c r="D191" s="31"/>
      <c r="E191" s="15" t="str">
        <f>IF(COUNTA($A191:$D191)=0,"",IF(OR($A191="",NOT(AND(ISNUMBER($C191),N($C191)&gt;=18264,N($C191)&lt;=73050)),NOT(OR($D191="Yes",$D191="No"))),"Check inputs","OK"))</f>
        <v/>
      </c>
    </row>
    <row r="192" spans="1:5" x14ac:dyDescent="0.25">
      <c r="A192" s="12"/>
      <c r="B192" s="12"/>
      <c r="C192" s="30"/>
      <c r="D192" s="31"/>
      <c r="E192" s="15" t="str">
        <f>IF(COUNTA($A192:$D192)=0,"",IF(OR($A192="",NOT(AND(ISNUMBER($C192),N($C192)&gt;=18264,N($C192)&lt;=73050)),NOT(OR($D192="Yes",$D192="No"))),"Check inputs","OK"))</f>
        <v/>
      </c>
    </row>
    <row r="193" spans="1:5" x14ac:dyDescent="0.25">
      <c r="A193" s="12"/>
      <c r="B193" s="12"/>
      <c r="C193" s="30"/>
      <c r="D193" s="31"/>
      <c r="E193" s="15" t="str">
        <f>IF(COUNTA($A193:$D193)=0,"",IF(OR($A193="",NOT(AND(ISNUMBER($C193),N($C193)&gt;=18264,N($C193)&lt;=73050)),NOT(OR($D193="Yes",$D193="No"))),"Check inputs","OK"))</f>
        <v/>
      </c>
    </row>
    <row r="194" spans="1:5" x14ac:dyDescent="0.25">
      <c r="A194" s="12"/>
      <c r="B194" s="12"/>
      <c r="C194" s="30"/>
      <c r="D194" s="31"/>
      <c r="E194" s="15" t="str">
        <f>IF(COUNTA($A194:$D194)=0,"",IF(OR($A194="",NOT(AND(ISNUMBER($C194),N($C194)&gt;=18264,N($C194)&lt;=73050)),NOT(OR($D194="Yes",$D194="No"))),"Check inputs","OK"))</f>
        <v/>
      </c>
    </row>
    <row r="195" spans="1:5" x14ac:dyDescent="0.25">
      <c r="A195" s="12"/>
      <c r="B195" s="12"/>
      <c r="C195" s="30"/>
      <c r="D195" s="31"/>
      <c r="E195" s="15" t="str">
        <f>IF(COUNTA($A195:$D195)=0,"",IF(OR($A195="",NOT(AND(ISNUMBER($C195),N($C195)&gt;=18264,N($C195)&lt;=73050)),NOT(OR($D195="Yes",$D195="No"))),"Check inputs","OK"))</f>
        <v/>
      </c>
    </row>
    <row r="196" spans="1:5" x14ac:dyDescent="0.25">
      <c r="A196" s="12"/>
      <c r="B196" s="12"/>
      <c r="C196" s="30"/>
      <c r="D196" s="31"/>
      <c r="E196" s="15" t="str">
        <f>IF(COUNTA($A196:$D196)=0,"",IF(OR($A196="",NOT(AND(ISNUMBER($C196),N($C196)&gt;=18264,N($C196)&lt;=73050)),NOT(OR($D196="Yes",$D196="No"))),"Check inputs","OK"))</f>
        <v/>
      </c>
    </row>
    <row r="197" spans="1:5" x14ac:dyDescent="0.25">
      <c r="A197" s="12"/>
      <c r="B197" s="12"/>
      <c r="C197" s="30"/>
      <c r="D197" s="31"/>
      <c r="E197" s="15" t="str">
        <f>IF(COUNTA($A197:$D197)=0,"",IF(OR($A197="",NOT(AND(ISNUMBER($C197),N($C197)&gt;=18264,N($C197)&lt;=73050)),NOT(OR($D197="Yes",$D197="No"))),"Check inputs","OK"))</f>
        <v/>
      </c>
    </row>
    <row r="198" spans="1:5" x14ac:dyDescent="0.25">
      <c r="A198" s="12"/>
      <c r="B198" s="12"/>
      <c r="C198" s="30"/>
      <c r="D198" s="31"/>
      <c r="E198" s="15" t="str">
        <f>IF(COUNTA($A198:$D198)=0,"",IF(OR($A198="",NOT(AND(ISNUMBER($C198),N($C198)&gt;=18264,N($C198)&lt;=73050)),NOT(OR($D198="Yes",$D198="No"))),"Check inputs","OK"))</f>
        <v/>
      </c>
    </row>
    <row r="199" spans="1:5" x14ac:dyDescent="0.25">
      <c r="A199" s="12"/>
      <c r="B199" s="12"/>
      <c r="C199" s="30"/>
      <c r="D199" s="31"/>
      <c r="E199" s="15" t="str">
        <f>IF(COUNTA($A199:$D199)=0,"",IF(OR($A199="",NOT(AND(ISNUMBER($C199),N($C199)&gt;=18264,N($C199)&lt;=73050)),NOT(OR($D199="Yes",$D199="No"))),"Check inputs","OK"))</f>
        <v/>
      </c>
    </row>
    <row r="200" spans="1:5" x14ac:dyDescent="0.25">
      <c r="A200" s="12"/>
      <c r="B200" s="12"/>
      <c r="C200" s="30"/>
      <c r="D200" s="31"/>
      <c r="E200" s="15" t="str">
        <f>IF(COUNTA($A200:$D200)=0,"",IF(OR($A200="",NOT(AND(ISNUMBER($C200),N($C200)&gt;=18264,N($C200)&lt;=73050)),NOT(OR($D200="Yes",$D200="No"))),"Check inputs","OK"))</f>
        <v/>
      </c>
    </row>
    <row r="201" spans="1:5" x14ac:dyDescent="0.25">
      <c r="A201" s="12"/>
      <c r="B201" s="12"/>
      <c r="C201" s="30"/>
      <c r="D201" s="31"/>
      <c r="E201" s="15" t="str">
        <f>IF(COUNTA($A201:$D201)=0,"",IF(OR($A201="",NOT(AND(ISNUMBER($C201),N($C201)&gt;=18264,N($C201)&lt;=73050)),NOT(OR($D201="Yes",$D201="No"))),"Check inputs","OK"))</f>
        <v/>
      </c>
    </row>
  </sheetData>
  <conditionalFormatting sqref="E2:E201">
    <cfRule type="expression" dxfId="23" priority="50">
      <formula>$E2="Check inputs"</formula>
    </cfRule>
  </conditionalFormatting>
  <dataValidations count="4">
    <dataValidation type="decimal" allowBlank="1" showErrorMessage="1" errorTitle="Invalid date" error="Enter a date from 1950 to 2099." sqref="C10:C201">
      <formula1>18264</formula1>
      <formula2>73050</formula2>
    </dataValidation>
    <dataValidation type="decimal" allowBlank="1" showErrorMessage="1" errorTitle="Invalid date" error="Enter a date from 1950 to 2099." sqref="C2:C201">
      <formula1>18264</formula1>
      <formula2>73050</formula2>
    </dataValidation>
    <dataValidation type="list" allowBlank="1" showErrorMessage="1" errorTitle="Yes or No" error="Pick Yes or No." sqref="D10:D201">
      <formula1>"Yes,No"</formula1>
    </dataValidation>
    <dataValidation type="list" allowBlank="1" showErrorMessage="1" errorTitle="Yes or No" error="Pick Yes or No." sqref="D2:D201">
      <formula1>"Yes,No"</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1"/>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8" customWidth="1"/>
    <col min="3" max="3" width="16" customWidth="1"/>
    <col min="4" max="4" width="11" customWidth="1"/>
    <col min="5" max="5" width="12" customWidth="1"/>
    <col min="6" max="6" width="13" customWidth="1"/>
  </cols>
  <sheetData>
    <row r="1" ht="30" customHeight="1" spans="1:6" x14ac:dyDescent="0.25">
      <c r="A1" s="27" t="s">
        <v>41</v>
      </c>
      <c r="B1" s="27" t="s">
        <v>103</v>
      </c>
      <c r="C1" s="27" t="s">
        <v>104</v>
      </c>
      <c r="D1" s="27" t="s">
        <v>105</v>
      </c>
      <c r="E1" s="27" t="s">
        <v>106</v>
      </c>
      <c r="F1" s="27" t="s">
        <v>58</v>
      </c>
    </row>
    <row r="2" spans="1:6" x14ac:dyDescent="0.25">
      <c r="A2" s="30">
        <v>46321</v>
      </c>
      <c r="B2" s="12" t="s">
        <v>107</v>
      </c>
      <c r="C2" s="12" t="s">
        <v>44</v>
      </c>
      <c r="D2" s="18">
        <v>6</v>
      </c>
      <c r="E2" s="31" t="s">
        <v>95</v>
      </c>
      <c r="F2" s="15" t="str">
        <f>IF(COUNTA($A2:$E2)=0,"",IF(OR(NOT(AND(ISNUMBER($A2),N($A2)&gt;=18264,N($A2)&lt;=73050)),$B2="",$C2="",NOT(AND(ISNUMBER($D2),N($D2)&gt;=0,N($D2)&lt;=500,INT(N($D2))=N($D2))),NOT(OR($E2="Yes",$E2="No"))),"Check inputs","OK"))</f>
        <v>OK</v>
      </c>
    </row>
    <row r="3" spans="1:6" x14ac:dyDescent="0.25">
      <c r="A3" s="30">
        <v>46323</v>
      </c>
      <c r="B3" s="12" t="s">
        <v>108</v>
      </c>
      <c r="C3" s="12" t="s">
        <v>96</v>
      </c>
      <c r="D3" s="18">
        <v>5</v>
      </c>
      <c r="E3" s="31" t="s">
        <v>95</v>
      </c>
      <c r="F3" s="15" t="str">
        <f>IF(COUNTA($A3:$E3)=0,"",IF(OR(NOT(AND(ISNUMBER($A3),N($A3)&gt;=18264,N($A3)&lt;=73050)),$B3="",$C3="",NOT(AND(ISNUMBER($D3),N($D3)&gt;=0,N($D3)&lt;=500,INT(N($D3))=N($D3))),NOT(OR($E3="Yes",$E3="No"))),"Check inputs","OK"))</f>
        <v>OK</v>
      </c>
    </row>
    <row r="4" spans="1:6" x14ac:dyDescent="0.25">
      <c r="A4" s="30">
        <v>46325</v>
      </c>
      <c r="B4" s="12" t="s">
        <v>109</v>
      </c>
      <c r="C4" s="12" t="s">
        <v>44</v>
      </c>
      <c r="D4" s="18">
        <v>7</v>
      </c>
      <c r="E4" s="31" t="s">
        <v>100</v>
      </c>
      <c r="F4" s="15" t="str">
        <f>IF(COUNTA($A4:$E4)=0,"",IF(OR(NOT(AND(ISNUMBER($A4),N($A4)&gt;=18264,N($A4)&lt;=73050)),$B4="",$C4="",NOT(AND(ISNUMBER($D4),N($D4)&gt;=0,N($D4)&lt;=500,INT(N($D4))=N($D4))),NOT(OR($E4="Yes",$E4="No"))),"Check inputs","OK"))</f>
        <v>OK</v>
      </c>
    </row>
    <row r="5" spans="1:6" x14ac:dyDescent="0.25">
      <c r="A5" s="30"/>
      <c r="B5" s="12"/>
      <c r="C5" s="12"/>
      <c r="D5" s="18"/>
      <c r="E5" s="31"/>
      <c r="F5" s="15" t="str">
        <f>IF(COUNTA($A5:$E5)=0,"",IF(OR(NOT(AND(ISNUMBER($A5),N($A5)&gt;=18264,N($A5)&lt;=73050)),$B5="",$C5="",NOT(AND(ISNUMBER($D5),N($D5)&gt;=0,N($D5)&lt;=500,INT(N($D5))=N($D5))),NOT(OR($E5="Yes",$E5="No"))),"Check inputs","OK"))</f>
        <v/>
      </c>
    </row>
    <row r="6" spans="1:6" x14ac:dyDescent="0.25">
      <c r="A6" s="30"/>
      <c r="B6" s="12"/>
      <c r="C6" s="12"/>
      <c r="D6" s="18"/>
      <c r="E6" s="31"/>
      <c r="F6" s="15" t="str">
        <f>IF(COUNTA($A6:$E6)=0,"",IF(OR(NOT(AND(ISNUMBER($A6),N($A6)&gt;=18264,N($A6)&lt;=73050)),$B6="",$C6="",NOT(AND(ISNUMBER($D6),N($D6)&gt;=0,N($D6)&lt;=500,INT(N($D6))=N($D6))),NOT(OR($E6="Yes",$E6="No"))),"Check inputs","OK"))</f>
        <v/>
      </c>
    </row>
    <row r="7" spans="1:6" x14ac:dyDescent="0.25">
      <c r="A7" s="30"/>
      <c r="B7" s="12"/>
      <c r="C7" s="12"/>
      <c r="D7" s="18"/>
      <c r="E7" s="31"/>
      <c r="F7" s="15" t="str">
        <f>IF(COUNTA($A7:$E7)=0,"",IF(OR(NOT(AND(ISNUMBER($A7),N($A7)&gt;=18264,N($A7)&lt;=73050)),$B7="",$C7="",NOT(AND(ISNUMBER($D7),N($D7)&gt;=0,N($D7)&lt;=500,INT(N($D7))=N($D7))),NOT(OR($E7="Yes",$E7="No"))),"Check inputs","OK"))</f>
        <v/>
      </c>
    </row>
    <row r="8" spans="1:6" x14ac:dyDescent="0.25">
      <c r="A8" s="30"/>
      <c r="B8" s="12"/>
      <c r="C8" s="12"/>
      <c r="D8" s="18"/>
      <c r="E8" s="31"/>
      <c r="F8" s="15" t="str">
        <f>IF(COUNTA($A8:$E8)=0,"",IF(OR(NOT(AND(ISNUMBER($A8),N($A8)&gt;=18264,N($A8)&lt;=73050)),$B8="",$C8="",NOT(AND(ISNUMBER($D8),N($D8)&gt;=0,N($D8)&lt;=500,INT(N($D8))=N($D8))),NOT(OR($E8="Yes",$E8="No"))),"Check inputs","OK"))</f>
        <v/>
      </c>
    </row>
    <row r="9" spans="1:6" x14ac:dyDescent="0.25">
      <c r="A9" s="30"/>
      <c r="B9" s="12"/>
      <c r="C9" s="12"/>
      <c r="D9" s="18"/>
      <c r="E9" s="31"/>
      <c r="F9" s="15" t="str">
        <f>IF(COUNTA($A9:$E9)=0,"",IF(OR(NOT(AND(ISNUMBER($A9),N($A9)&gt;=18264,N($A9)&lt;=73050)),$B9="",$C9="",NOT(AND(ISNUMBER($D9),N($D9)&gt;=0,N($D9)&lt;=500,INT(N($D9))=N($D9))),NOT(OR($E9="Yes",$E9="No"))),"Check inputs","OK"))</f>
        <v/>
      </c>
    </row>
    <row r="10" spans="1:6" x14ac:dyDescent="0.25">
      <c r="A10" s="30"/>
      <c r="B10" s="12"/>
      <c r="C10" s="12"/>
      <c r="D10" s="18"/>
      <c r="E10" s="31"/>
      <c r="F10" s="15" t="str">
        <f>IF(COUNTA($A10:$E10)=0,"",IF(OR(NOT(AND(ISNUMBER($A10),N($A10)&gt;=18264,N($A10)&lt;=73050)),$B10="",$C10="",NOT(AND(ISNUMBER($D10),N($D10)&gt;=0,N($D10)&lt;=500,INT(N($D10))=N($D10))),NOT(OR($E10="Yes",$E10="No"))),"Check inputs","OK"))</f>
        <v/>
      </c>
    </row>
    <row r="11" spans="1:6" x14ac:dyDescent="0.25">
      <c r="A11" s="30"/>
      <c r="B11" s="12"/>
      <c r="C11" s="12"/>
      <c r="D11" s="18"/>
      <c r="E11" s="31"/>
      <c r="F11" s="15" t="str">
        <f>IF(COUNTA($A11:$E11)=0,"",IF(OR(NOT(AND(ISNUMBER($A11),N($A11)&gt;=18264,N($A11)&lt;=73050)),$B11="",$C11="",NOT(AND(ISNUMBER($D11),N($D11)&gt;=0,N($D11)&lt;=500,INT(N($D11))=N($D11))),NOT(OR($E11="Yes",$E11="No"))),"Check inputs","OK"))</f>
        <v/>
      </c>
    </row>
    <row r="12" spans="1:6" x14ac:dyDescent="0.25">
      <c r="A12" s="30"/>
      <c r="B12" s="12"/>
      <c r="C12" s="12"/>
      <c r="D12" s="18"/>
      <c r="E12" s="31"/>
      <c r="F12" s="15" t="str">
        <f>IF(COUNTA($A12:$E12)=0,"",IF(OR(NOT(AND(ISNUMBER($A12),N($A12)&gt;=18264,N($A12)&lt;=73050)),$B12="",$C12="",NOT(AND(ISNUMBER($D12),N($D12)&gt;=0,N($D12)&lt;=500,INT(N($D12))=N($D12))),NOT(OR($E12="Yes",$E12="No"))),"Check inputs","OK"))</f>
        <v/>
      </c>
    </row>
    <row r="13" spans="1:6" x14ac:dyDescent="0.25">
      <c r="A13" s="30"/>
      <c r="B13" s="12"/>
      <c r="C13" s="12"/>
      <c r="D13" s="18"/>
      <c r="E13" s="31"/>
      <c r="F13" s="15" t="str">
        <f>IF(COUNTA($A13:$E13)=0,"",IF(OR(NOT(AND(ISNUMBER($A13),N($A13)&gt;=18264,N($A13)&lt;=73050)),$B13="",$C13="",NOT(AND(ISNUMBER($D13),N($D13)&gt;=0,N($D13)&lt;=500,INT(N($D13))=N($D13))),NOT(OR($E13="Yes",$E13="No"))),"Check inputs","OK"))</f>
        <v/>
      </c>
    </row>
    <row r="14" spans="1:6" x14ac:dyDescent="0.25">
      <c r="A14" s="30"/>
      <c r="B14" s="12"/>
      <c r="C14" s="12"/>
      <c r="D14" s="18"/>
      <c r="E14" s="31"/>
      <c r="F14" s="15" t="str">
        <f>IF(COUNTA($A14:$E14)=0,"",IF(OR(NOT(AND(ISNUMBER($A14),N($A14)&gt;=18264,N($A14)&lt;=73050)),$B14="",$C14="",NOT(AND(ISNUMBER($D14),N($D14)&gt;=0,N($D14)&lt;=500,INT(N($D14))=N($D14))),NOT(OR($E14="Yes",$E14="No"))),"Check inputs","OK"))</f>
        <v/>
      </c>
    </row>
    <row r="15" spans="1:6" x14ac:dyDescent="0.25">
      <c r="A15" s="30"/>
      <c r="B15" s="12"/>
      <c r="C15" s="12"/>
      <c r="D15" s="18"/>
      <c r="E15" s="31"/>
      <c r="F15" s="15" t="str">
        <f>IF(COUNTA($A15:$E15)=0,"",IF(OR(NOT(AND(ISNUMBER($A15),N($A15)&gt;=18264,N($A15)&lt;=73050)),$B15="",$C15="",NOT(AND(ISNUMBER($D15),N($D15)&gt;=0,N($D15)&lt;=500,INT(N($D15))=N($D15))),NOT(OR($E15="Yes",$E15="No"))),"Check inputs","OK"))</f>
        <v/>
      </c>
    </row>
    <row r="16" spans="1:6" x14ac:dyDescent="0.25">
      <c r="A16" s="30"/>
      <c r="B16" s="12"/>
      <c r="C16" s="12"/>
      <c r="D16" s="18"/>
      <c r="E16" s="31"/>
      <c r="F16" s="15" t="str">
        <f>IF(COUNTA($A16:$E16)=0,"",IF(OR(NOT(AND(ISNUMBER($A16),N($A16)&gt;=18264,N($A16)&lt;=73050)),$B16="",$C16="",NOT(AND(ISNUMBER($D16),N($D16)&gt;=0,N($D16)&lt;=500,INT(N($D16))=N($D16))),NOT(OR($E16="Yes",$E16="No"))),"Check inputs","OK"))</f>
        <v/>
      </c>
    </row>
    <row r="17" spans="1:6" x14ac:dyDescent="0.25">
      <c r="A17" s="30"/>
      <c r="B17" s="12"/>
      <c r="C17" s="12"/>
      <c r="D17" s="18"/>
      <c r="E17" s="31"/>
      <c r="F17" s="15" t="str">
        <f>IF(COUNTA($A17:$E17)=0,"",IF(OR(NOT(AND(ISNUMBER($A17),N($A17)&gt;=18264,N($A17)&lt;=73050)),$B17="",$C17="",NOT(AND(ISNUMBER($D17),N($D17)&gt;=0,N($D17)&lt;=500,INT(N($D17))=N($D17))),NOT(OR($E17="Yes",$E17="No"))),"Check inputs","OK"))</f>
        <v/>
      </c>
    </row>
    <row r="18" spans="1:6" x14ac:dyDescent="0.25">
      <c r="A18" s="30"/>
      <c r="B18" s="12"/>
      <c r="C18" s="12"/>
      <c r="D18" s="18"/>
      <c r="E18" s="31"/>
      <c r="F18" s="15" t="str">
        <f>IF(COUNTA($A18:$E18)=0,"",IF(OR(NOT(AND(ISNUMBER($A18),N($A18)&gt;=18264,N($A18)&lt;=73050)),$B18="",$C18="",NOT(AND(ISNUMBER($D18),N($D18)&gt;=0,N($D18)&lt;=500,INT(N($D18))=N($D18))),NOT(OR($E18="Yes",$E18="No"))),"Check inputs","OK"))</f>
        <v/>
      </c>
    </row>
    <row r="19" spans="1:6" x14ac:dyDescent="0.25">
      <c r="A19" s="30"/>
      <c r="B19" s="12"/>
      <c r="C19" s="12"/>
      <c r="D19" s="18"/>
      <c r="E19" s="31"/>
      <c r="F19" s="15" t="str">
        <f>IF(COUNTA($A19:$E19)=0,"",IF(OR(NOT(AND(ISNUMBER($A19),N($A19)&gt;=18264,N($A19)&lt;=73050)),$B19="",$C19="",NOT(AND(ISNUMBER($D19),N($D19)&gt;=0,N($D19)&lt;=500,INT(N($D19))=N($D19))),NOT(OR($E19="Yes",$E19="No"))),"Check inputs","OK"))</f>
        <v/>
      </c>
    </row>
    <row r="20" spans="1:6" x14ac:dyDescent="0.25">
      <c r="A20" s="30"/>
      <c r="B20" s="12"/>
      <c r="C20" s="12"/>
      <c r="D20" s="18"/>
      <c r="E20" s="31"/>
      <c r="F20" s="15" t="str">
        <f>IF(COUNTA($A20:$E20)=0,"",IF(OR(NOT(AND(ISNUMBER($A20),N($A20)&gt;=18264,N($A20)&lt;=73050)),$B20="",$C20="",NOT(AND(ISNUMBER($D20),N($D20)&gt;=0,N($D20)&lt;=500,INT(N($D20))=N($D20))),NOT(OR($E20="Yes",$E20="No"))),"Check inputs","OK"))</f>
        <v/>
      </c>
    </row>
    <row r="21" spans="1:6" x14ac:dyDescent="0.25">
      <c r="A21" s="30"/>
      <c r="B21" s="12"/>
      <c r="C21" s="12"/>
      <c r="D21" s="18"/>
      <c r="E21" s="31"/>
      <c r="F21" s="15" t="str">
        <f>IF(COUNTA($A21:$E21)=0,"",IF(OR(NOT(AND(ISNUMBER($A21),N($A21)&gt;=18264,N($A21)&lt;=73050)),$B21="",$C21="",NOT(AND(ISNUMBER($D21),N($D21)&gt;=0,N($D21)&lt;=500,INT(N($D21))=N($D21))),NOT(OR($E21="Yes",$E21="No"))),"Check inputs","OK"))</f>
        <v/>
      </c>
    </row>
    <row r="22" spans="1:6" x14ac:dyDescent="0.25">
      <c r="A22" s="30"/>
      <c r="B22" s="12"/>
      <c r="C22" s="12"/>
      <c r="D22" s="18"/>
      <c r="E22" s="31"/>
      <c r="F22" s="15" t="str">
        <f>IF(COUNTA($A22:$E22)=0,"",IF(OR(NOT(AND(ISNUMBER($A22),N($A22)&gt;=18264,N($A22)&lt;=73050)),$B22="",$C22="",NOT(AND(ISNUMBER($D22),N($D22)&gt;=0,N($D22)&lt;=500,INT(N($D22))=N($D22))),NOT(OR($E22="Yes",$E22="No"))),"Check inputs","OK"))</f>
        <v/>
      </c>
    </row>
    <row r="23" spans="1:6" x14ac:dyDescent="0.25">
      <c r="A23" s="30"/>
      <c r="B23" s="12"/>
      <c r="C23" s="12"/>
      <c r="D23" s="18"/>
      <c r="E23" s="31"/>
      <c r="F23" s="15" t="str">
        <f>IF(COUNTA($A23:$E23)=0,"",IF(OR(NOT(AND(ISNUMBER($A23),N($A23)&gt;=18264,N($A23)&lt;=73050)),$B23="",$C23="",NOT(AND(ISNUMBER($D23),N($D23)&gt;=0,N($D23)&lt;=500,INT(N($D23))=N($D23))),NOT(OR($E23="Yes",$E23="No"))),"Check inputs","OK"))</f>
        <v/>
      </c>
    </row>
    <row r="24" spans="1:6" x14ac:dyDescent="0.25">
      <c r="A24" s="30"/>
      <c r="B24" s="12"/>
      <c r="C24" s="12"/>
      <c r="D24" s="18"/>
      <c r="E24" s="31"/>
      <c r="F24" s="15" t="str">
        <f>IF(COUNTA($A24:$E24)=0,"",IF(OR(NOT(AND(ISNUMBER($A24),N($A24)&gt;=18264,N($A24)&lt;=73050)),$B24="",$C24="",NOT(AND(ISNUMBER($D24),N($D24)&gt;=0,N($D24)&lt;=500,INT(N($D24))=N($D24))),NOT(OR($E24="Yes",$E24="No"))),"Check inputs","OK"))</f>
        <v/>
      </c>
    </row>
    <row r="25" spans="1:6" x14ac:dyDescent="0.25">
      <c r="A25" s="30"/>
      <c r="B25" s="12"/>
      <c r="C25" s="12"/>
      <c r="D25" s="18"/>
      <c r="E25" s="31"/>
      <c r="F25" s="15" t="str">
        <f>IF(COUNTA($A25:$E25)=0,"",IF(OR(NOT(AND(ISNUMBER($A25),N($A25)&gt;=18264,N($A25)&lt;=73050)),$B25="",$C25="",NOT(AND(ISNUMBER($D25),N($D25)&gt;=0,N($D25)&lt;=500,INT(N($D25))=N($D25))),NOT(OR($E25="Yes",$E25="No"))),"Check inputs","OK"))</f>
        <v/>
      </c>
    </row>
    <row r="26" spans="1:6" x14ac:dyDescent="0.25">
      <c r="A26" s="30"/>
      <c r="B26" s="12"/>
      <c r="C26" s="12"/>
      <c r="D26" s="18"/>
      <c r="E26" s="31"/>
      <c r="F26" s="15" t="str">
        <f>IF(COUNTA($A26:$E26)=0,"",IF(OR(NOT(AND(ISNUMBER($A26),N($A26)&gt;=18264,N($A26)&lt;=73050)),$B26="",$C26="",NOT(AND(ISNUMBER($D26),N($D26)&gt;=0,N($D26)&lt;=500,INT(N($D26))=N($D26))),NOT(OR($E26="Yes",$E26="No"))),"Check inputs","OK"))</f>
        <v/>
      </c>
    </row>
    <row r="27" spans="1:6" x14ac:dyDescent="0.25">
      <c r="A27" s="30"/>
      <c r="B27" s="12"/>
      <c r="C27" s="12"/>
      <c r="D27" s="18"/>
      <c r="E27" s="31"/>
      <c r="F27" s="15" t="str">
        <f>IF(COUNTA($A27:$E27)=0,"",IF(OR(NOT(AND(ISNUMBER($A27),N($A27)&gt;=18264,N($A27)&lt;=73050)),$B27="",$C27="",NOT(AND(ISNUMBER($D27),N($D27)&gt;=0,N($D27)&lt;=500,INT(N($D27))=N($D27))),NOT(OR($E27="Yes",$E27="No"))),"Check inputs","OK"))</f>
        <v/>
      </c>
    </row>
    <row r="28" spans="1:6" x14ac:dyDescent="0.25">
      <c r="A28" s="30"/>
      <c r="B28" s="12"/>
      <c r="C28" s="12"/>
      <c r="D28" s="18"/>
      <c r="E28" s="31"/>
      <c r="F28" s="15" t="str">
        <f>IF(COUNTA($A28:$E28)=0,"",IF(OR(NOT(AND(ISNUMBER($A28),N($A28)&gt;=18264,N($A28)&lt;=73050)),$B28="",$C28="",NOT(AND(ISNUMBER($D28),N($D28)&gt;=0,N($D28)&lt;=500,INT(N($D28))=N($D28))),NOT(OR($E28="Yes",$E28="No"))),"Check inputs","OK"))</f>
        <v/>
      </c>
    </row>
    <row r="29" spans="1:6" x14ac:dyDescent="0.25">
      <c r="A29" s="30"/>
      <c r="B29" s="12"/>
      <c r="C29" s="12"/>
      <c r="D29" s="18"/>
      <c r="E29" s="31"/>
      <c r="F29" s="15" t="str">
        <f>IF(COUNTA($A29:$E29)=0,"",IF(OR(NOT(AND(ISNUMBER($A29),N($A29)&gt;=18264,N($A29)&lt;=73050)),$B29="",$C29="",NOT(AND(ISNUMBER($D29),N($D29)&gt;=0,N($D29)&lt;=500,INT(N($D29))=N($D29))),NOT(OR($E29="Yes",$E29="No"))),"Check inputs","OK"))</f>
        <v/>
      </c>
    </row>
    <row r="30" spans="1:6" x14ac:dyDescent="0.25">
      <c r="A30" s="30"/>
      <c r="B30" s="12"/>
      <c r="C30" s="12"/>
      <c r="D30" s="18"/>
      <c r="E30" s="31"/>
      <c r="F30" s="15" t="str">
        <f>IF(COUNTA($A30:$E30)=0,"",IF(OR(NOT(AND(ISNUMBER($A30),N($A30)&gt;=18264,N($A30)&lt;=73050)),$B30="",$C30="",NOT(AND(ISNUMBER($D30),N($D30)&gt;=0,N($D30)&lt;=500,INT(N($D30))=N($D30))),NOT(OR($E30="Yes",$E30="No"))),"Check inputs","OK"))</f>
        <v/>
      </c>
    </row>
    <row r="31" spans="1:6" x14ac:dyDescent="0.25">
      <c r="A31" s="30"/>
      <c r="B31" s="12"/>
      <c r="C31" s="12"/>
      <c r="D31" s="18"/>
      <c r="E31" s="31"/>
      <c r="F31" s="15" t="str">
        <f>IF(COUNTA($A31:$E31)=0,"",IF(OR(NOT(AND(ISNUMBER($A31),N($A31)&gt;=18264,N($A31)&lt;=73050)),$B31="",$C31="",NOT(AND(ISNUMBER($D31),N($D31)&gt;=0,N($D31)&lt;=500,INT(N($D31))=N($D31))),NOT(OR($E31="Yes",$E31="No"))),"Check inputs","OK"))</f>
        <v/>
      </c>
    </row>
    <row r="32" spans="1:6" x14ac:dyDescent="0.25">
      <c r="A32" s="30"/>
      <c r="B32" s="12"/>
      <c r="C32" s="12"/>
      <c r="D32" s="18"/>
      <c r="E32" s="31"/>
      <c r="F32" s="15" t="str">
        <f>IF(COUNTA($A32:$E32)=0,"",IF(OR(NOT(AND(ISNUMBER($A32),N($A32)&gt;=18264,N($A32)&lt;=73050)),$B32="",$C32="",NOT(AND(ISNUMBER($D32),N($D32)&gt;=0,N($D32)&lt;=500,INT(N($D32))=N($D32))),NOT(OR($E32="Yes",$E32="No"))),"Check inputs","OK"))</f>
        <v/>
      </c>
    </row>
    <row r="33" spans="1:6" x14ac:dyDescent="0.25">
      <c r="A33" s="30"/>
      <c r="B33" s="12"/>
      <c r="C33" s="12"/>
      <c r="D33" s="18"/>
      <c r="E33" s="31"/>
      <c r="F33" s="15" t="str">
        <f>IF(COUNTA($A33:$E33)=0,"",IF(OR(NOT(AND(ISNUMBER($A33),N($A33)&gt;=18264,N($A33)&lt;=73050)),$B33="",$C33="",NOT(AND(ISNUMBER($D33),N($D33)&gt;=0,N($D33)&lt;=500,INT(N($D33))=N($D33))),NOT(OR($E33="Yes",$E33="No"))),"Check inputs","OK"))</f>
        <v/>
      </c>
    </row>
    <row r="34" spans="1:6" x14ac:dyDescent="0.25">
      <c r="A34" s="30"/>
      <c r="B34" s="12"/>
      <c r="C34" s="12"/>
      <c r="D34" s="18"/>
      <c r="E34" s="31"/>
      <c r="F34" s="15" t="str">
        <f>IF(COUNTA($A34:$E34)=0,"",IF(OR(NOT(AND(ISNUMBER($A34),N($A34)&gt;=18264,N($A34)&lt;=73050)),$B34="",$C34="",NOT(AND(ISNUMBER($D34),N($D34)&gt;=0,N($D34)&lt;=500,INT(N($D34))=N($D34))),NOT(OR($E34="Yes",$E34="No"))),"Check inputs","OK"))</f>
        <v/>
      </c>
    </row>
    <row r="35" spans="1:6" x14ac:dyDescent="0.25">
      <c r="A35" s="30"/>
      <c r="B35" s="12"/>
      <c r="C35" s="12"/>
      <c r="D35" s="18"/>
      <c r="E35" s="31"/>
      <c r="F35" s="15" t="str">
        <f>IF(COUNTA($A35:$E35)=0,"",IF(OR(NOT(AND(ISNUMBER($A35),N($A35)&gt;=18264,N($A35)&lt;=73050)),$B35="",$C35="",NOT(AND(ISNUMBER($D35),N($D35)&gt;=0,N($D35)&lt;=500,INT(N($D35))=N($D35))),NOT(OR($E35="Yes",$E35="No"))),"Check inputs","OK"))</f>
        <v/>
      </c>
    </row>
    <row r="36" spans="1:6" x14ac:dyDescent="0.25">
      <c r="A36" s="30"/>
      <c r="B36" s="12"/>
      <c r="C36" s="12"/>
      <c r="D36" s="18"/>
      <c r="E36" s="31"/>
      <c r="F36" s="15" t="str">
        <f>IF(COUNTA($A36:$E36)=0,"",IF(OR(NOT(AND(ISNUMBER($A36),N($A36)&gt;=18264,N($A36)&lt;=73050)),$B36="",$C36="",NOT(AND(ISNUMBER($D36),N($D36)&gt;=0,N($D36)&lt;=500,INT(N($D36))=N($D36))),NOT(OR($E36="Yes",$E36="No"))),"Check inputs","OK"))</f>
        <v/>
      </c>
    </row>
    <row r="37" spans="1:6" x14ac:dyDescent="0.25">
      <c r="A37" s="30"/>
      <c r="B37" s="12"/>
      <c r="C37" s="12"/>
      <c r="D37" s="18"/>
      <c r="E37" s="31"/>
      <c r="F37" s="15" t="str">
        <f>IF(COUNTA($A37:$E37)=0,"",IF(OR(NOT(AND(ISNUMBER($A37),N($A37)&gt;=18264,N($A37)&lt;=73050)),$B37="",$C37="",NOT(AND(ISNUMBER($D37),N($D37)&gt;=0,N($D37)&lt;=500,INT(N($D37))=N($D37))),NOT(OR($E37="Yes",$E37="No"))),"Check inputs","OK"))</f>
        <v/>
      </c>
    </row>
    <row r="38" spans="1:6" x14ac:dyDescent="0.25">
      <c r="A38" s="30"/>
      <c r="B38" s="12"/>
      <c r="C38" s="12"/>
      <c r="D38" s="18"/>
      <c r="E38" s="31"/>
      <c r="F38" s="15" t="str">
        <f>IF(COUNTA($A38:$E38)=0,"",IF(OR(NOT(AND(ISNUMBER($A38),N($A38)&gt;=18264,N($A38)&lt;=73050)),$B38="",$C38="",NOT(AND(ISNUMBER($D38),N($D38)&gt;=0,N($D38)&lt;=500,INT(N($D38))=N($D38))),NOT(OR($E38="Yes",$E38="No"))),"Check inputs","OK"))</f>
        <v/>
      </c>
    </row>
    <row r="39" spans="1:6" x14ac:dyDescent="0.25">
      <c r="A39" s="30"/>
      <c r="B39" s="12"/>
      <c r="C39" s="12"/>
      <c r="D39" s="18"/>
      <c r="E39" s="31"/>
      <c r="F39" s="15" t="str">
        <f>IF(COUNTA($A39:$E39)=0,"",IF(OR(NOT(AND(ISNUMBER($A39),N($A39)&gt;=18264,N($A39)&lt;=73050)),$B39="",$C39="",NOT(AND(ISNUMBER($D39),N($D39)&gt;=0,N($D39)&lt;=500,INT(N($D39))=N($D39))),NOT(OR($E39="Yes",$E39="No"))),"Check inputs","OK"))</f>
        <v/>
      </c>
    </row>
    <row r="40" spans="1:6" x14ac:dyDescent="0.25">
      <c r="A40" s="30"/>
      <c r="B40" s="12"/>
      <c r="C40" s="12"/>
      <c r="D40" s="18"/>
      <c r="E40" s="31"/>
      <c r="F40" s="15" t="str">
        <f>IF(COUNTA($A40:$E40)=0,"",IF(OR(NOT(AND(ISNUMBER($A40),N($A40)&gt;=18264,N($A40)&lt;=73050)),$B40="",$C40="",NOT(AND(ISNUMBER($D40),N($D40)&gt;=0,N($D40)&lt;=500,INT(N($D40))=N($D40))),NOT(OR($E40="Yes",$E40="No"))),"Check inputs","OK"))</f>
        <v/>
      </c>
    </row>
    <row r="41" spans="1:6" x14ac:dyDescent="0.25">
      <c r="A41" s="30"/>
      <c r="B41" s="12"/>
      <c r="C41" s="12"/>
      <c r="D41" s="18"/>
      <c r="E41" s="31"/>
      <c r="F41" s="15" t="str">
        <f>IF(COUNTA($A41:$E41)=0,"",IF(OR(NOT(AND(ISNUMBER($A41),N($A41)&gt;=18264,N($A41)&lt;=73050)),$B41="",$C41="",NOT(AND(ISNUMBER($D41),N($D41)&gt;=0,N($D41)&lt;=500,INT(N($D41))=N($D41))),NOT(OR($E41="Yes",$E41="No"))),"Check inputs","OK"))</f>
        <v/>
      </c>
    </row>
    <row r="42" spans="1:6" x14ac:dyDescent="0.25">
      <c r="A42" s="30"/>
      <c r="B42" s="12"/>
      <c r="C42" s="12"/>
      <c r="D42" s="18"/>
      <c r="E42" s="31"/>
      <c r="F42" s="15" t="str">
        <f>IF(COUNTA($A42:$E42)=0,"",IF(OR(NOT(AND(ISNUMBER($A42),N($A42)&gt;=18264,N($A42)&lt;=73050)),$B42="",$C42="",NOT(AND(ISNUMBER($D42),N($D42)&gt;=0,N($D42)&lt;=500,INT(N($D42))=N($D42))),NOT(OR($E42="Yes",$E42="No"))),"Check inputs","OK"))</f>
        <v/>
      </c>
    </row>
    <row r="43" spans="1:6" x14ac:dyDescent="0.25">
      <c r="A43" s="30"/>
      <c r="B43" s="12"/>
      <c r="C43" s="12"/>
      <c r="D43" s="18"/>
      <c r="E43" s="31"/>
      <c r="F43" s="15" t="str">
        <f>IF(COUNTA($A43:$E43)=0,"",IF(OR(NOT(AND(ISNUMBER($A43),N($A43)&gt;=18264,N($A43)&lt;=73050)),$B43="",$C43="",NOT(AND(ISNUMBER($D43),N($D43)&gt;=0,N($D43)&lt;=500,INT(N($D43))=N($D43))),NOT(OR($E43="Yes",$E43="No"))),"Check inputs","OK"))</f>
        <v/>
      </c>
    </row>
    <row r="44" spans="1:6" x14ac:dyDescent="0.25">
      <c r="A44" s="30"/>
      <c r="B44" s="12"/>
      <c r="C44" s="12"/>
      <c r="D44" s="18"/>
      <c r="E44" s="31"/>
      <c r="F44" s="15" t="str">
        <f>IF(COUNTA($A44:$E44)=0,"",IF(OR(NOT(AND(ISNUMBER($A44),N($A44)&gt;=18264,N($A44)&lt;=73050)),$B44="",$C44="",NOT(AND(ISNUMBER($D44),N($D44)&gt;=0,N($D44)&lt;=500,INT(N($D44))=N($D44))),NOT(OR($E44="Yes",$E44="No"))),"Check inputs","OK"))</f>
        <v/>
      </c>
    </row>
    <row r="45" spans="1:6" x14ac:dyDescent="0.25">
      <c r="A45" s="30"/>
      <c r="B45" s="12"/>
      <c r="C45" s="12"/>
      <c r="D45" s="18"/>
      <c r="E45" s="31"/>
      <c r="F45" s="15" t="str">
        <f>IF(COUNTA($A45:$E45)=0,"",IF(OR(NOT(AND(ISNUMBER($A45),N($A45)&gt;=18264,N($A45)&lt;=73050)),$B45="",$C45="",NOT(AND(ISNUMBER($D45),N($D45)&gt;=0,N($D45)&lt;=500,INT(N($D45))=N($D45))),NOT(OR($E45="Yes",$E45="No"))),"Check inputs","OK"))</f>
        <v/>
      </c>
    </row>
    <row r="46" spans="1:6" x14ac:dyDescent="0.25">
      <c r="A46" s="30"/>
      <c r="B46" s="12"/>
      <c r="C46" s="12"/>
      <c r="D46" s="18"/>
      <c r="E46" s="31"/>
      <c r="F46" s="15" t="str">
        <f>IF(COUNTA($A46:$E46)=0,"",IF(OR(NOT(AND(ISNUMBER($A46),N($A46)&gt;=18264,N($A46)&lt;=73050)),$B46="",$C46="",NOT(AND(ISNUMBER($D46),N($D46)&gt;=0,N($D46)&lt;=500,INT(N($D46))=N($D46))),NOT(OR($E46="Yes",$E46="No"))),"Check inputs","OK"))</f>
        <v/>
      </c>
    </row>
    <row r="47" spans="1:6" x14ac:dyDescent="0.25">
      <c r="A47" s="30"/>
      <c r="B47" s="12"/>
      <c r="C47" s="12"/>
      <c r="D47" s="18"/>
      <c r="E47" s="31"/>
      <c r="F47" s="15" t="str">
        <f>IF(COUNTA($A47:$E47)=0,"",IF(OR(NOT(AND(ISNUMBER($A47),N($A47)&gt;=18264,N($A47)&lt;=73050)),$B47="",$C47="",NOT(AND(ISNUMBER($D47),N($D47)&gt;=0,N($D47)&lt;=500,INT(N($D47))=N($D47))),NOT(OR($E47="Yes",$E47="No"))),"Check inputs","OK"))</f>
        <v/>
      </c>
    </row>
    <row r="48" spans="1:6" x14ac:dyDescent="0.25">
      <c r="A48" s="30"/>
      <c r="B48" s="12"/>
      <c r="C48" s="12"/>
      <c r="D48" s="18"/>
      <c r="E48" s="31"/>
      <c r="F48" s="15" t="str">
        <f>IF(COUNTA($A48:$E48)=0,"",IF(OR(NOT(AND(ISNUMBER($A48),N($A48)&gt;=18264,N($A48)&lt;=73050)),$B48="",$C48="",NOT(AND(ISNUMBER($D48),N($D48)&gt;=0,N($D48)&lt;=500,INT(N($D48))=N($D48))),NOT(OR($E48="Yes",$E48="No"))),"Check inputs","OK"))</f>
        <v/>
      </c>
    </row>
    <row r="49" spans="1:6" x14ac:dyDescent="0.25">
      <c r="A49" s="30"/>
      <c r="B49" s="12"/>
      <c r="C49" s="12"/>
      <c r="D49" s="18"/>
      <c r="E49" s="31"/>
      <c r="F49" s="15" t="str">
        <f>IF(COUNTA($A49:$E49)=0,"",IF(OR(NOT(AND(ISNUMBER($A49),N($A49)&gt;=18264,N($A49)&lt;=73050)),$B49="",$C49="",NOT(AND(ISNUMBER($D49),N($D49)&gt;=0,N($D49)&lt;=500,INT(N($D49))=N($D49))),NOT(OR($E49="Yes",$E49="No"))),"Check inputs","OK"))</f>
        <v/>
      </c>
    </row>
    <row r="50" spans="1:6" x14ac:dyDescent="0.25">
      <c r="A50" s="30"/>
      <c r="B50" s="12"/>
      <c r="C50" s="12"/>
      <c r="D50" s="18"/>
      <c r="E50" s="31"/>
      <c r="F50" s="15" t="str">
        <f>IF(COUNTA($A50:$E50)=0,"",IF(OR(NOT(AND(ISNUMBER($A50),N($A50)&gt;=18264,N($A50)&lt;=73050)),$B50="",$C50="",NOT(AND(ISNUMBER($D50),N($D50)&gt;=0,N($D50)&lt;=500,INT(N($D50))=N($D50))),NOT(OR($E50="Yes",$E50="No"))),"Check inputs","OK"))</f>
        <v/>
      </c>
    </row>
    <row r="51" spans="1:6" x14ac:dyDescent="0.25">
      <c r="A51" s="30"/>
      <c r="B51" s="12"/>
      <c r="C51" s="12"/>
      <c r="D51" s="18"/>
      <c r="E51" s="31"/>
      <c r="F51" s="15" t="str">
        <f>IF(COUNTA($A51:$E51)=0,"",IF(OR(NOT(AND(ISNUMBER($A51),N($A51)&gt;=18264,N($A51)&lt;=73050)),$B51="",$C51="",NOT(AND(ISNUMBER($D51),N($D51)&gt;=0,N($D51)&lt;=500,INT(N($D51))=N($D51))),NOT(OR($E51="Yes",$E51="No"))),"Check inputs","OK"))</f>
        <v/>
      </c>
    </row>
    <row r="52" spans="1:6" x14ac:dyDescent="0.25">
      <c r="A52" s="30"/>
      <c r="B52" s="12"/>
      <c r="C52" s="12"/>
      <c r="D52" s="18"/>
      <c r="E52" s="31"/>
      <c r="F52" s="15" t="str">
        <f>IF(COUNTA($A52:$E52)=0,"",IF(OR(NOT(AND(ISNUMBER($A52),N($A52)&gt;=18264,N($A52)&lt;=73050)),$B52="",$C52="",NOT(AND(ISNUMBER($D52),N($D52)&gt;=0,N($D52)&lt;=500,INT(N($D52))=N($D52))),NOT(OR($E52="Yes",$E52="No"))),"Check inputs","OK"))</f>
        <v/>
      </c>
    </row>
    <row r="53" spans="1:6" x14ac:dyDescent="0.25">
      <c r="A53" s="30"/>
      <c r="B53" s="12"/>
      <c r="C53" s="12"/>
      <c r="D53" s="18"/>
      <c r="E53" s="31"/>
      <c r="F53" s="15" t="str">
        <f>IF(COUNTA($A53:$E53)=0,"",IF(OR(NOT(AND(ISNUMBER($A53),N($A53)&gt;=18264,N($A53)&lt;=73050)),$B53="",$C53="",NOT(AND(ISNUMBER($D53),N($D53)&gt;=0,N($D53)&lt;=500,INT(N($D53))=N($D53))),NOT(OR($E53="Yes",$E53="No"))),"Check inputs","OK"))</f>
        <v/>
      </c>
    </row>
    <row r="54" spans="1:6" x14ac:dyDescent="0.25">
      <c r="A54" s="30"/>
      <c r="B54" s="12"/>
      <c r="C54" s="12"/>
      <c r="D54" s="18"/>
      <c r="E54" s="31"/>
      <c r="F54" s="15" t="str">
        <f>IF(COUNTA($A54:$E54)=0,"",IF(OR(NOT(AND(ISNUMBER($A54),N($A54)&gt;=18264,N($A54)&lt;=73050)),$B54="",$C54="",NOT(AND(ISNUMBER($D54),N($D54)&gt;=0,N($D54)&lt;=500,INT(N($D54))=N($D54))),NOT(OR($E54="Yes",$E54="No"))),"Check inputs","OK"))</f>
        <v/>
      </c>
    </row>
    <row r="55" spans="1:6" x14ac:dyDescent="0.25">
      <c r="A55" s="30"/>
      <c r="B55" s="12"/>
      <c r="C55" s="12"/>
      <c r="D55" s="18"/>
      <c r="E55" s="31"/>
      <c r="F55" s="15" t="str">
        <f>IF(COUNTA($A55:$E55)=0,"",IF(OR(NOT(AND(ISNUMBER($A55),N($A55)&gt;=18264,N($A55)&lt;=73050)),$B55="",$C55="",NOT(AND(ISNUMBER($D55),N($D55)&gt;=0,N($D55)&lt;=500,INT(N($D55))=N($D55))),NOT(OR($E55="Yes",$E55="No"))),"Check inputs","OK"))</f>
        <v/>
      </c>
    </row>
    <row r="56" spans="1:6" x14ac:dyDescent="0.25">
      <c r="A56" s="30"/>
      <c r="B56" s="12"/>
      <c r="C56" s="12"/>
      <c r="D56" s="18"/>
      <c r="E56" s="31"/>
      <c r="F56" s="15" t="str">
        <f>IF(COUNTA($A56:$E56)=0,"",IF(OR(NOT(AND(ISNUMBER($A56),N($A56)&gt;=18264,N($A56)&lt;=73050)),$B56="",$C56="",NOT(AND(ISNUMBER($D56),N($D56)&gt;=0,N($D56)&lt;=500,INT(N($D56))=N($D56))),NOT(OR($E56="Yes",$E56="No"))),"Check inputs","OK"))</f>
        <v/>
      </c>
    </row>
    <row r="57" spans="1:6" x14ac:dyDescent="0.25">
      <c r="A57" s="30"/>
      <c r="B57" s="12"/>
      <c r="C57" s="12"/>
      <c r="D57" s="18"/>
      <c r="E57" s="31"/>
      <c r="F57" s="15" t="str">
        <f>IF(COUNTA($A57:$E57)=0,"",IF(OR(NOT(AND(ISNUMBER($A57),N($A57)&gt;=18264,N($A57)&lt;=73050)),$B57="",$C57="",NOT(AND(ISNUMBER($D57),N($D57)&gt;=0,N($D57)&lt;=500,INT(N($D57))=N($D57))),NOT(OR($E57="Yes",$E57="No"))),"Check inputs","OK"))</f>
        <v/>
      </c>
    </row>
    <row r="58" spans="1:6" x14ac:dyDescent="0.25">
      <c r="A58" s="30"/>
      <c r="B58" s="12"/>
      <c r="C58" s="12"/>
      <c r="D58" s="18"/>
      <c r="E58" s="31"/>
      <c r="F58" s="15" t="str">
        <f>IF(COUNTA($A58:$E58)=0,"",IF(OR(NOT(AND(ISNUMBER($A58),N($A58)&gt;=18264,N($A58)&lt;=73050)),$B58="",$C58="",NOT(AND(ISNUMBER($D58),N($D58)&gt;=0,N($D58)&lt;=500,INT(N($D58))=N($D58))),NOT(OR($E58="Yes",$E58="No"))),"Check inputs","OK"))</f>
        <v/>
      </c>
    </row>
    <row r="59" spans="1:6" x14ac:dyDescent="0.25">
      <c r="A59" s="30"/>
      <c r="B59" s="12"/>
      <c r="C59" s="12"/>
      <c r="D59" s="18"/>
      <c r="E59" s="31"/>
      <c r="F59" s="15" t="str">
        <f>IF(COUNTA($A59:$E59)=0,"",IF(OR(NOT(AND(ISNUMBER($A59),N($A59)&gt;=18264,N($A59)&lt;=73050)),$B59="",$C59="",NOT(AND(ISNUMBER($D59),N($D59)&gt;=0,N($D59)&lt;=500,INT(N($D59))=N($D59))),NOT(OR($E59="Yes",$E59="No"))),"Check inputs","OK"))</f>
        <v/>
      </c>
    </row>
    <row r="60" spans="1:6" x14ac:dyDescent="0.25">
      <c r="A60" s="30"/>
      <c r="B60" s="12"/>
      <c r="C60" s="12"/>
      <c r="D60" s="18"/>
      <c r="E60" s="31"/>
      <c r="F60" s="15" t="str">
        <f>IF(COUNTA($A60:$E60)=0,"",IF(OR(NOT(AND(ISNUMBER($A60),N($A60)&gt;=18264,N($A60)&lt;=73050)),$B60="",$C60="",NOT(AND(ISNUMBER($D60),N($D60)&gt;=0,N($D60)&lt;=500,INT(N($D60))=N($D60))),NOT(OR($E60="Yes",$E60="No"))),"Check inputs","OK"))</f>
        <v/>
      </c>
    </row>
    <row r="61" spans="1:6" x14ac:dyDescent="0.25">
      <c r="A61" s="30"/>
      <c r="B61" s="12"/>
      <c r="C61" s="12"/>
      <c r="D61" s="18"/>
      <c r="E61" s="31"/>
      <c r="F61" s="15" t="str">
        <f>IF(COUNTA($A61:$E61)=0,"",IF(OR(NOT(AND(ISNUMBER($A61),N($A61)&gt;=18264,N($A61)&lt;=73050)),$B61="",$C61="",NOT(AND(ISNUMBER($D61),N($D61)&gt;=0,N($D61)&lt;=500,INT(N($D61))=N($D61))),NOT(OR($E61="Yes",$E61="No"))),"Check inputs","OK"))</f>
        <v/>
      </c>
    </row>
    <row r="62" spans="1:6" x14ac:dyDescent="0.25">
      <c r="A62" s="30"/>
      <c r="B62" s="12"/>
      <c r="C62" s="12"/>
      <c r="D62" s="18"/>
      <c r="E62" s="31"/>
      <c r="F62" s="15" t="str">
        <f>IF(COUNTA($A62:$E62)=0,"",IF(OR(NOT(AND(ISNUMBER($A62),N($A62)&gt;=18264,N($A62)&lt;=73050)),$B62="",$C62="",NOT(AND(ISNUMBER($D62),N($D62)&gt;=0,N($D62)&lt;=500,INT(N($D62))=N($D62))),NOT(OR($E62="Yes",$E62="No"))),"Check inputs","OK"))</f>
        <v/>
      </c>
    </row>
    <row r="63" spans="1:6" x14ac:dyDescent="0.25">
      <c r="A63" s="30"/>
      <c r="B63" s="12"/>
      <c r="C63" s="12"/>
      <c r="D63" s="18"/>
      <c r="E63" s="31"/>
      <c r="F63" s="15" t="str">
        <f>IF(COUNTA($A63:$E63)=0,"",IF(OR(NOT(AND(ISNUMBER($A63),N($A63)&gt;=18264,N($A63)&lt;=73050)),$B63="",$C63="",NOT(AND(ISNUMBER($D63),N($D63)&gt;=0,N($D63)&lt;=500,INT(N($D63))=N($D63))),NOT(OR($E63="Yes",$E63="No"))),"Check inputs","OK"))</f>
        <v/>
      </c>
    </row>
    <row r="64" spans="1:6" x14ac:dyDescent="0.25">
      <c r="A64" s="30"/>
      <c r="B64" s="12"/>
      <c r="C64" s="12"/>
      <c r="D64" s="18"/>
      <c r="E64" s="31"/>
      <c r="F64" s="15" t="str">
        <f>IF(COUNTA($A64:$E64)=0,"",IF(OR(NOT(AND(ISNUMBER($A64),N($A64)&gt;=18264,N($A64)&lt;=73050)),$B64="",$C64="",NOT(AND(ISNUMBER($D64),N($D64)&gt;=0,N($D64)&lt;=500,INT(N($D64))=N($D64))),NOT(OR($E64="Yes",$E64="No"))),"Check inputs","OK"))</f>
        <v/>
      </c>
    </row>
    <row r="65" spans="1:6" x14ac:dyDescent="0.25">
      <c r="A65" s="30"/>
      <c r="B65" s="12"/>
      <c r="C65" s="12"/>
      <c r="D65" s="18"/>
      <c r="E65" s="31"/>
      <c r="F65" s="15" t="str">
        <f>IF(COUNTA($A65:$E65)=0,"",IF(OR(NOT(AND(ISNUMBER($A65),N($A65)&gt;=18264,N($A65)&lt;=73050)),$B65="",$C65="",NOT(AND(ISNUMBER($D65),N($D65)&gt;=0,N($D65)&lt;=500,INT(N($D65))=N($D65))),NOT(OR($E65="Yes",$E65="No"))),"Check inputs","OK"))</f>
        <v/>
      </c>
    </row>
    <row r="66" spans="1:6" x14ac:dyDescent="0.25">
      <c r="A66" s="30"/>
      <c r="B66" s="12"/>
      <c r="C66" s="12"/>
      <c r="D66" s="18"/>
      <c r="E66" s="31"/>
      <c r="F66" s="15" t="str">
        <f>IF(COUNTA($A66:$E66)=0,"",IF(OR(NOT(AND(ISNUMBER($A66),N($A66)&gt;=18264,N($A66)&lt;=73050)),$B66="",$C66="",NOT(AND(ISNUMBER($D66),N($D66)&gt;=0,N($D66)&lt;=500,INT(N($D66))=N($D66))),NOT(OR($E66="Yes",$E66="No"))),"Check inputs","OK"))</f>
        <v/>
      </c>
    </row>
    <row r="67" spans="1:6" x14ac:dyDescent="0.25">
      <c r="A67" s="30"/>
      <c r="B67" s="12"/>
      <c r="C67" s="12"/>
      <c r="D67" s="18"/>
      <c r="E67" s="31"/>
      <c r="F67" s="15" t="str">
        <f>IF(COUNTA($A67:$E67)=0,"",IF(OR(NOT(AND(ISNUMBER($A67),N($A67)&gt;=18264,N($A67)&lt;=73050)),$B67="",$C67="",NOT(AND(ISNUMBER($D67),N($D67)&gt;=0,N($D67)&lt;=500,INT(N($D67))=N($D67))),NOT(OR($E67="Yes",$E67="No"))),"Check inputs","OK"))</f>
        <v/>
      </c>
    </row>
    <row r="68" spans="1:6" x14ac:dyDescent="0.25">
      <c r="A68" s="30"/>
      <c r="B68" s="12"/>
      <c r="C68" s="12"/>
      <c r="D68" s="18"/>
      <c r="E68" s="31"/>
      <c r="F68" s="15" t="str">
        <f>IF(COUNTA($A68:$E68)=0,"",IF(OR(NOT(AND(ISNUMBER($A68),N($A68)&gt;=18264,N($A68)&lt;=73050)),$B68="",$C68="",NOT(AND(ISNUMBER($D68),N($D68)&gt;=0,N($D68)&lt;=500,INT(N($D68))=N($D68))),NOT(OR($E68="Yes",$E68="No"))),"Check inputs","OK"))</f>
        <v/>
      </c>
    </row>
    <row r="69" spans="1:6" x14ac:dyDescent="0.25">
      <c r="A69" s="30"/>
      <c r="B69" s="12"/>
      <c r="C69" s="12"/>
      <c r="D69" s="18"/>
      <c r="E69" s="31"/>
      <c r="F69" s="15" t="str">
        <f>IF(COUNTA($A69:$E69)=0,"",IF(OR(NOT(AND(ISNUMBER($A69),N($A69)&gt;=18264,N($A69)&lt;=73050)),$B69="",$C69="",NOT(AND(ISNUMBER($D69),N($D69)&gt;=0,N($D69)&lt;=500,INT(N($D69))=N($D69))),NOT(OR($E69="Yes",$E69="No"))),"Check inputs","OK"))</f>
        <v/>
      </c>
    </row>
    <row r="70" spans="1:6" x14ac:dyDescent="0.25">
      <c r="A70" s="30"/>
      <c r="B70" s="12"/>
      <c r="C70" s="12"/>
      <c r="D70" s="18"/>
      <c r="E70" s="31"/>
      <c r="F70" s="15" t="str">
        <f>IF(COUNTA($A70:$E70)=0,"",IF(OR(NOT(AND(ISNUMBER($A70),N($A70)&gt;=18264,N($A70)&lt;=73050)),$B70="",$C70="",NOT(AND(ISNUMBER($D70),N($D70)&gt;=0,N($D70)&lt;=500,INT(N($D70))=N($D70))),NOT(OR($E70="Yes",$E70="No"))),"Check inputs","OK"))</f>
        <v/>
      </c>
    </row>
    <row r="71" spans="1:6" x14ac:dyDescent="0.25">
      <c r="A71" s="30"/>
      <c r="B71" s="12"/>
      <c r="C71" s="12"/>
      <c r="D71" s="18"/>
      <c r="E71" s="31"/>
      <c r="F71" s="15" t="str">
        <f>IF(COUNTA($A71:$E71)=0,"",IF(OR(NOT(AND(ISNUMBER($A71),N($A71)&gt;=18264,N($A71)&lt;=73050)),$B71="",$C71="",NOT(AND(ISNUMBER($D71),N($D71)&gt;=0,N($D71)&lt;=500,INT(N($D71))=N($D71))),NOT(OR($E71="Yes",$E71="No"))),"Check inputs","OK"))</f>
        <v/>
      </c>
    </row>
    <row r="72" spans="1:6" x14ac:dyDescent="0.25">
      <c r="A72" s="30"/>
      <c r="B72" s="12"/>
      <c r="C72" s="12"/>
      <c r="D72" s="18"/>
      <c r="E72" s="31"/>
      <c r="F72" s="15" t="str">
        <f>IF(COUNTA($A72:$E72)=0,"",IF(OR(NOT(AND(ISNUMBER($A72),N($A72)&gt;=18264,N($A72)&lt;=73050)),$B72="",$C72="",NOT(AND(ISNUMBER($D72),N($D72)&gt;=0,N($D72)&lt;=500,INT(N($D72))=N($D72))),NOT(OR($E72="Yes",$E72="No"))),"Check inputs","OK"))</f>
        <v/>
      </c>
    </row>
    <row r="73" spans="1:6" x14ac:dyDescent="0.25">
      <c r="A73" s="30"/>
      <c r="B73" s="12"/>
      <c r="C73" s="12"/>
      <c r="D73" s="18"/>
      <c r="E73" s="31"/>
      <c r="F73" s="15" t="str">
        <f>IF(COUNTA($A73:$E73)=0,"",IF(OR(NOT(AND(ISNUMBER($A73),N($A73)&gt;=18264,N($A73)&lt;=73050)),$B73="",$C73="",NOT(AND(ISNUMBER($D73),N($D73)&gt;=0,N($D73)&lt;=500,INT(N($D73))=N($D73))),NOT(OR($E73="Yes",$E73="No"))),"Check inputs","OK"))</f>
        <v/>
      </c>
    </row>
    <row r="74" spans="1:6" x14ac:dyDescent="0.25">
      <c r="A74" s="30"/>
      <c r="B74" s="12"/>
      <c r="C74" s="12"/>
      <c r="D74" s="18"/>
      <c r="E74" s="31"/>
      <c r="F74" s="15" t="str">
        <f>IF(COUNTA($A74:$E74)=0,"",IF(OR(NOT(AND(ISNUMBER($A74),N($A74)&gt;=18264,N($A74)&lt;=73050)),$B74="",$C74="",NOT(AND(ISNUMBER($D74),N($D74)&gt;=0,N($D74)&lt;=500,INT(N($D74))=N($D74))),NOT(OR($E74="Yes",$E74="No"))),"Check inputs","OK"))</f>
        <v/>
      </c>
    </row>
    <row r="75" spans="1:6" x14ac:dyDescent="0.25">
      <c r="A75" s="30"/>
      <c r="B75" s="12"/>
      <c r="C75" s="12"/>
      <c r="D75" s="18"/>
      <c r="E75" s="31"/>
      <c r="F75" s="15" t="str">
        <f>IF(COUNTA($A75:$E75)=0,"",IF(OR(NOT(AND(ISNUMBER($A75),N($A75)&gt;=18264,N($A75)&lt;=73050)),$B75="",$C75="",NOT(AND(ISNUMBER($D75),N($D75)&gt;=0,N($D75)&lt;=500,INT(N($D75))=N($D75))),NOT(OR($E75="Yes",$E75="No"))),"Check inputs","OK"))</f>
        <v/>
      </c>
    </row>
    <row r="76" spans="1:6" x14ac:dyDescent="0.25">
      <c r="A76" s="30"/>
      <c r="B76" s="12"/>
      <c r="C76" s="12"/>
      <c r="D76" s="18"/>
      <c r="E76" s="31"/>
      <c r="F76" s="15" t="str">
        <f>IF(COUNTA($A76:$E76)=0,"",IF(OR(NOT(AND(ISNUMBER($A76),N($A76)&gt;=18264,N($A76)&lt;=73050)),$B76="",$C76="",NOT(AND(ISNUMBER($D76),N($D76)&gt;=0,N($D76)&lt;=500,INT(N($D76))=N($D76))),NOT(OR($E76="Yes",$E76="No"))),"Check inputs","OK"))</f>
        <v/>
      </c>
    </row>
    <row r="77" spans="1:6" x14ac:dyDescent="0.25">
      <c r="A77" s="30"/>
      <c r="B77" s="12"/>
      <c r="C77" s="12"/>
      <c r="D77" s="18"/>
      <c r="E77" s="31"/>
      <c r="F77" s="15" t="str">
        <f>IF(COUNTA($A77:$E77)=0,"",IF(OR(NOT(AND(ISNUMBER($A77),N($A77)&gt;=18264,N($A77)&lt;=73050)),$B77="",$C77="",NOT(AND(ISNUMBER($D77),N($D77)&gt;=0,N($D77)&lt;=500,INT(N($D77))=N($D77))),NOT(OR($E77="Yes",$E77="No"))),"Check inputs","OK"))</f>
        <v/>
      </c>
    </row>
    <row r="78" spans="1:6" x14ac:dyDescent="0.25">
      <c r="A78" s="30"/>
      <c r="B78" s="12"/>
      <c r="C78" s="12"/>
      <c r="D78" s="18"/>
      <c r="E78" s="31"/>
      <c r="F78" s="15" t="str">
        <f>IF(COUNTA($A78:$E78)=0,"",IF(OR(NOT(AND(ISNUMBER($A78),N($A78)&gt;=18264,N($A78)&lt;=73050)),$B78="",$C78="",NOT(AND(ISNUMBER($D78),N($D78)&gt;=0,N($D78)&lt;=500,INT(N($D78))=N($D78))),NOT(OR($E78="Yes",$E78="No"))),"Check inputs","OK"))</f>
        <v/>
      </c>
    </row>
    <row r="79" spans="1:6" x14ac:dyDescent="0.25">
      <c r="A79" s="30"/>
      <c r="B79" s="12"/>
      <c r="C79" s="12"/>
      <c r="D79" s="18"/>
      <c r="E79" s="31"/>
      <c r="F79" s="15" t="str">
        <f>IF(COUNTA($A79:$E79)=0,"",IF(OR(NOT(AND(ISNUMBER($A79),N($A79)&gt;=18264,N($A79)&lt;=73050)),$B79="",$C79="",NOT(AND(ISNUMBER($D79),N($D79)&gt;=0,N($D79)&lt;=500,INT(N($D79))=N($D79))),NOT(OR($E79="Yes",$E79="No"))),"Check inputs","OK"))</f>
        <v/>
      </c>
    </row>
    <row r="80" spans="1:6" x14ac:dyDescent="0.25">
      <c r="A80" s="30"/>
      <c r="B80" s="12"/>
      <c r="C80" s="12"/>
      <c r="D80" s="18"/>
      <c r="E80" s="31"/>
      <c r="F80" s="15" t="str">
        <f>IF(COUNTA($A80:$E80)=0,"",IF(OR(NOT(AND(ISNUMBER($A80),N($A80)&gt;=18264,N($A80)&lt;=73050)),$B80="",$C80="",NOT(AND(ISNUMBER($D80),N($D80)&gt;=0,N($D80)&lt;=500,INT(N($D80))=N($D80))),NOT(OR($E80="Yes",$E80="No"))),"Check inputs","OK"))</f>
        <v/>
      </c>
    </row>
    <row r="81" spans="1:6" x14ac:dyDescent="0.25">
      <c r="A81" s="30"/>
      <c r="B81" s="12"/>
      <c r="C81" s="12"/>
      <c r="D81" s="18"/>
      <c r="E81" s="31"/>
      <c r="F81" s="15" t="str">
        <f>IF(COUNTA($A81:$E81)=0,"",IF(OR(NOT(AND(ISNUMBER($A81),N($A81)&gt;=18264,N($A81)&lt;=73050)),$B81="",$C81="",NOT(AND(ISNUMBER($D81),N($D81)&gt;=0,N($D81)&lt;=500,INT(N($D81))=N($D81))),NOT(OR($E81="Yes",$E81="No"))),"Check inputs","OK"))</f>
        <v/>
      </c>
    </row>
    <row r="82" spans="1:6" x14ac:dyDescent="0.25">
      <c r="A82" s="30"/>
      <c r="B82" s="12"/>
      <c r="C82" s="12"/>
      <c r="D82" s="18"/>
      <c r="E82" s="31"/>
      <c r="F82" s="15" t="str">
        <f>IF(COUNTA($A82:$E82)=0,"",IF(OR(NOT(AND(ISNUMBER($A82),N($A82)&gt;=18264,N($A82)&lt;=73050)),$B82="",$C82="",NOT(AND(ISNUMBER($D82),N($D82)&gt;=0,N($D82)&lt;=500,INT(N($D82))=N($D82))),NOT(OR($E82="Yes",$E82="No"))),"Check inputs","OK"))</f>
        <v/>
      </c>
    </row>
    <row r="83" spans="1:6" x14ac:dyDescent="0.25">
      <c r="A83" s="30"/>
      <c r="B83" s="12"/>
      <c r="C83" s="12"/>
      <c r="D83" s="18"/>
      <c r="E83" s="31"/>
      <c r="F83" s="15" t="str">
        <f>IF(COUNTA($A83:$E83)=0,"",IF(OR(NOT(AND(ISNUMBER($A83),N($A83)&gt;=18264,N($A83)&lt;=73050)),$B83="",$C83="",NOT(AND(ISNUMBER($D83),N($D83)&gt;=0,N($D83)&lt;=500,INT(N($D83))=N($D83))),NOT(OR($E83="Yes",$E83="No"))),"Check inputs","OK"))</f>
        <v/>
      </c>
    </row>
    <row r="84" spans="1:6" x14ac:dyDescent="0.25">
      <c r="A84" s="30"/>
      <c r="B84" s="12"/>
      <c r="C84" s="12"/>
      <c r="D84" s="18"/>
      <c r="E84" s="31"/>
      <c r="F84" s="15" t="str">
        <f>IF(COUNTA($A84:$E84)=0,"",IF(OR(NOT(AND(ISNUMBER($A84),N($A84)&gt;=18264,N($A84)&lt;=73050)),$B84="",$C84="",NOT(AND(ISNUMBER($D84),N($D84)&gt;=0,N($D84)&lt;=500,INT(N($D84))=N($D84))),NOT(OR($E84="Yes",$E84="No"))),"Check inputs","OK"))</f>
        <v/>
      </c>
    </row>
    <row r="85" spans="1:6" x14ac:dyDescent="0.25">
      <c r="A85" s="30"/>
      <c r="B85" s="12"/>
      <c r="C85" s="12"/>
      <c r="D85" s="18"/>
      <c r="E85" s="31"/>
      <c r="F85" s="15" t="str">
        <f>IF(COUNTA($A85:$E85)=0,"",IF(OR(NOT(AND(ISNUMBER($A85),N($A85)&gt;=18264,N($A85)&lt;=73050)),$B85="",$C85="",NOT(AND(ISNUMBER($D85),N($D85)&gt;=0,N($D85)&lt;=500,INT(N($D85))=N($D85))),NOT(OR($E85="Yes",$E85="No"))),"Check inputs","OK"))</f>
        <v/>
      </c>
    </row>
    <row r="86" spans="1:6" x14ac:dyDescent="0.25">
      <c r="A86" s="30"/>
      <c r="B86" s="12"/>
      <c r="C86" s="12"/>
      <c r="D86" s="18"/>
      <c r="E86" s="31"/>
      <c r="F86" s="15" t="str">
        <f>IF(COUNTA($A86:$E86)=0,"",IF(OR(NOT(AND(ISNUMBER($A86),N($A86)&gt;=18264,N($A86)&lt;=73050)),$B86="",$C86="",NOT(AND(ISNUMBER($D86),N($D86)&gt;=0,N($D86)&lt;=500,INT(N($D86))=N($D86))),NOT(OR($E86="Yes",$E86="No"))),"Check inputs","OK"))</f>
        <v/>
      </c>
    </row>
    <row r="87" spans="1:6" x14ac:dyDescent="0.25">
      <c r="A87" s="30"/>
      <c r="B87" s="12"/>
      <c r="C87" s="12"/>
      <c r="D87" s="18"/>
      <c r="E87" s="31"/>
      <c r="F87" s="15" t="str">
        <f>IF(COUNTA($A87:$E87)=0,"",IF(OR(NOT(AND(ISNUMBER($A87),N($A87)&gt;=18264,N($A87)&lt;=73050)),$B87="",$C87="",NOT(AND(ISNUMBER($D87),N($D87)&gt;=0,N($D87)&lt;=500,INT(N($D87))=N($D87))),NOT(OR($E87="Yes",$E87="No"))),"Check inputs","OK"))</f>
        <v/>
      </c>
    </row>
    <row r="88" spans="1:6" x14ac:dyDescent="0.25">
      <c r="A88" s="30"/>
      <c r="B88" s="12"/>
      <c r="C88" s="12"/>
      <c r="D88" s="18"/>
      <c r="E88" s="31"/>
      <c r="F88" s="15" t="str">
        <f>IF(COUNTA($A88:$E88)=0,"",IF(OR(NOT(AND(ISNUMBER($A88),N($A88)&gt;=18264,N($A88)&lt;=73050)),$B88="",$C88="",NOT(AND(ISNUMBER($D88),N($D88)&gt;=0,N($D88)&lt;=500,INT(N($D88))=N($D88))),NOT(OR($E88="Yes",$E88="No"))),"Check inputs","OK"))</f>
        <v/>
      </c>
    </row>
    <row r="89" spans="1:6" x14ac:dyDescent="0.25">
      <c r="A89" s="30"/>
      <c r="B89" s="12"/>
      <c r="C89" s="12"/>
      <c r="D89" s="18"/>
      <c r="E89" s="31"/>
      <c r="F89" s="15" t="str">
        <f>IF(COUNTA($A89:$E89)=0,"",IF(OR(NOT(AND(ISNUMBER($A89),N($A89)&gt;=18264,N($A89)&lt;=73050)),$B89="",$C89="",NOT(AND(ISNUMBER($D89),N($D89)&gt;=0,N($D89)&lt;=500,INT(N($D89))=N($D89))),NOT(OR($E89="Yes",$E89="No"))),"Check inputs","OK"))</f>
        <v/>
      </c>
    </row>
    <row r="90" spans="1:6" x14ac:dyDescent="0.25">
      <c r="A90" s="30"/>
      <c r="B90" s="12"/>
      <c r="C90" s="12"/>
      <c r="D90" s="18"/>
      <c r="E90" s="31"/>
      <c r="F90" s="15" t="str">
        <f>IF(COUNTA($A90:$E90)=0,"",IF(OR(NOT(AND(ISNUMBER($A90),N($A90)&gt;=18264,N($A90)&lt;=73050)),$B90="",$C90="",NOT(AND(ISNUMBER($D90),N($D90)&gt;=0,N($D90)&lt;=500,INT(N($D90))=N($D90))),NOT(OR($E90="Yes",$E90="No"))),"Check inputs","OK"))</f>
        <v/>
      </c>
    </row>
    <row r="91" spans="1:6" x14ac:dyDescent="0.25">
      <c r="A91" s="30"/>
      <c r="B91" s="12"/>
      <c r="C91" s="12"/>
      <c r="D91" s="18"/>
      <c r="E91" s="31"/>
      <c r="F91" s="15" t="str">
        <f>IF(COUNTA($A91:$E91)=0,"",IF(OR(NOT(AND(ISNUMBER($A91),N($A91)&gt;=18264,N($A91)&lt;=73050)),$B91="",$C91="",NOT(AND(ISNUMBER($D91),N($D91)&gt;=0,N($D91)&lt;=500,INT(N($D91))=N($D91))),NOT(OR($E91="Yes",$E91="No"))),"Check inputs","OK"))</f>
        <v/>
      </c>
    </row>
    <row r="92" spans="1:6" x14ac:dyDescent="0.25">
      <c r="A92" s="30"/>
      <c r="B92" s="12"/>
      <c r="C92" s="12"/>
      <c r="D92" s="18"/>
      <c r="E92" s="31"/>
      <c r="F92" s="15" t="str">
        <f>IF(COUNTA($A92:$E92)=0,"",IF(OR(NOT(AND(ISNUMBER($A92),N($A92)&gt;=18264,N($A92)&lt;=73050)),$B92="",$C92="",NOT(AND(ISNUMBER($D92),N($D92)&gt;=0,N($D92)&lt;=500,INT(N($D92))=N($D92))),NOT(OR($E92="Yes",$E92="No"))),"Check inputs","OK"))</f>
        <v/>
      </c>
    </row>
    <row r="93" spans="1:6" x14ac:dyDescent="0.25">
      <c r="A93" s="30"/>
      <c r="B93" s="12"/>
      <c r="C93" s="12"/>
      <c r="D93" s="18"/>
      <c r="E93" s="31"/>
      <c r="F93" s="15" t="str">
        <f>IF(COUNTA($A93:$E93)=0,"",IF(OR(NOT(AND(ISNUMBER($A93),N($A93)&gt;=18264,N($A93)&lt;=73050)),$B93="",$C93="",NOT(AND(ISNUMBER($D93),N($D93)&gt;=0,N($D93)&lt;=500,INT(N($D93))=N($D93))),NOT(OR($E93="Yes",$E93="No"))),"Check inputs","OK"))</f>
        <v/>
      </c>
    </row>
    <row r="94" spans="1:6" x14ac:dyDescent="0.25">
      <c r="A94" s="30"/>
      <c r="B94" s="12"/>
      <c r="C94" s="12"/>
      <c r="D94" s="18"/>
      <c r="E94" s="31"/>
      <c r="F94" s="15" t="str">
        <f>IF(COUNTA($A94:$E94)=0,"",IF(OR(NOT(AND(ISNUMBER($A94),N($A94)&gt;=18264,N($A94)&lt;=73050)),$B94="",$C94="",NOT(AND(ISNUMBER($D94),N($D94)&gt;=0,N($D94)&lt;=500,INT(N($D94))=N($D94))),NOT(OR($E94="Yes",$E94="No"))),"Check inputs","OK"))</f>
        <v/>
      </c>
    </row>
    <row r="95" spans="1:6" x14ac:dyDescent="0.25">
      <c r="A95" s="30"/>
      <c r="B95" s="12"/>
      <c r="C95" s="12"/>
      <c r="D95" s="18"/>
      <c r="E95" s="31"/>
      <c r="F95" s="15" t="str">
        <f>IF(COUNTA($A95:$E95)=0,"",IF(OR(NOT(AND(ISNUMBER($A95),N($A95)&gt;=18264,N($A95)&lt;=73050)),$B95="",$C95="",NOT(AND(ISNUMBER($D95),N($D95)&gt;=0,N($D95)&lt;=500,INT(N($D95))=N($D95))),NOT(OR($E95="Yes",$E95="No"))),"Check inputs","OK"))</f>
        <v/>
      </c>
    </row>
    <row r="96" spans="1:6" x14ac:dyDescent="0.25">
      <c r="A96" s="30"/>
      <c r="B96" s="12"/>
      <c r="C96" s="12"/>
      <c r="D96" s="18"/>
      <c r="E96" s="31"/>
      <c r="F96" s="15" t="str">
        <f>IF(COUNTA($A96:$E96)=0,"",IF(OR(NOT(AND(ISNUMBER($A96),N($A96)&gt;=18264,N($A96)&lt;=73050)),$B96="",$C96="",NOT(AND(ISNUMBER($D96),N($D96)&gt;=0,N($D96)&lt;=500,INT(N($D96))=N($D96))),NOT(OR($E96="Yes",$E96="No"))),"Check inputs","OK"))</f>
        <v/>
      </c>
    </row>
    <row r="97" spans="1:6" x14ac:dyDescent="0.25">
      <c r="A97" s="30"/>
      <c r="B97" s="12"/>
      <c r="C97" s="12"/>
      <c r="D97" s="18"/>
      <c r="E97" s="31"/>
      <c r="F97" s="15" t="str">
        <f>IF(COUNTA($A97:$E97)=0,"",IF(OR(NOT(AND(ISNUMBER($A97),N($A97)&gt;=18264,N($A97)&lt;=73050)),$B97="",$C97="",NOT(AND(ISNUMBER($D97),N($D97)&gt;=0,N($D97)&lt;=500,INT(N($D97))=N($D97))),NOT(OR($E97="Yes",$E97="No"))),"Check inputs","OK"))</f>
        <v/>
      </c>
    </row>
    <row r="98" spans="1:6" x14ac:dyDescent="0.25">
      <c r="A98" s="30"/>
      <c r="B98" s="12"/>
      <c r="C98" s="12"/>
      <c r="D98" s="18"/>
      <c r="E98" s="31"/>
      <c r="F98" s="15" t="str">
        <f>IF(COUNTA($A98:$E98)=0,"",IF(OR(NOT(AND(ISNUMBER($A98),N($A98)&gt;=18264,N($A98)&lt;=73050)),$B98="",$C98="",NOT(AND(ISNUMBER($D98),N($D98)&gt;=0,N($D98)&lt;=500,INT(N($D98))=N($D98))),NOT(OR($E98="Yes",$E98="No"))),"Check inputs","OK"))</f>
        <v/>
      </c>
    </row>
    <row r="99" spans="1:6" x14ac:dyDescent="0.25">
      <c r="A99" s="30"/>
      <c r="B99" s="12"/>
      <c r="C99" s="12"/>
      <c r="D99" s="18"/>
      <c r="E99" s="31"/>
      <c r="F99" s="15" t="str">
        <f>IF(COUNTA($A99:$E99)=0,"",IF(OR(NOT(AND(ISNUMBER($A99),N($A99)&gt;=18264,N($A99)&lt;=73050)),$B99="",$C99="",NOT(AND(ISNUMBER($D99),N($D99)&gt;=0,N($D99)&lt;=500,INT(N($D99))=N($D99))),NOT(OR($E99="Yes",$E99="No"))),"Check inputs","OK"))</f>
        <v/>
      </c>
    </row>
    <row r="100" spans="1:6" x14ac:dyDescent="0.25">
      <c r="A100" s="30"/>
      <c r="B100" s="12"/>
      <c r="C100" s="12"/>
      <c r="D100" s="18"/>
      <c r="E100" s="31"/>
      <c r="F100" s="15" t="str">
        <f>IF(COUNTA($A100:$E100)=0,"",IF(OR(NOT(AND(ISNUMBER($A100),N($A100)&gt;=18264,N($A100)&lt;=73050)),$B100="",$C100="",NOT(AND(ISNUMBER($D100),N($D100)&gt;=0,N($D100)&lt;=500,INT(N($D100))=N($D100))),NOT(OR($E100="Yes",$E100="No"))),"Check inputs","OK"))</f>
        <v/>
      </c>
    </row>
    <row r="101" spans="1:6" x14ac:dyDescent="0.25">
      <c r="A101" s="30"/>
      <c r="B101" s="12"/>
      <c r="C101" s="12"/>
      <c r="D101" s="18"/>
      <c r="E101" s="31"/>
      <c r="F101" s="15" t="str">
        <f>IF(COUNTA($A101:$E101)=0,"",IF(OR(NOT(AND(ISNUMBER($A101),N($A101)&gt;=18264,N($A101)&lt;=73050)),$B101="",$C101="",NOT(AND(ISNUMBER($D101),N($D101)&gt;=0,N($D101)&lt;=500,INT(N($D101))=N($D101))),NOT(OR($E101="Yes",$E101="No"))),"Check inputs","OK"))</f>
        <v/>
      </c>
    </row>
    <row r="102" spans="1:6" x14ac:dyDescent="0.25">
      <c r="A102" s="30"/>
      <c r="B102" s="12"/>
      <c r="C102" s="12"/>
      <c r="D102" s="18"/>
      <c r="E102" s="31"/>
      <c r="F102" s="15" t="str">
        <f>IF(COUNTA($A102:$E102)=0,"",IF(OR(NOT(AND(ISNUMBER($A102),N($A102)&gt;=18264,N($A102)&lt;=73050)),$B102="",$C102="",NOT(AND(ISNUMBER($D102),N($D102)&gt;=0,N($D102)&lt;=500,INT(N($D102))=N($D102))),NOT(OR($E102="Yes",$E102="No"))),"Check inputs","OK"))</f>
        <v/>
      </c>
    </row>
    <row r="103" spans="1:6" x14ac:dyDescent="0.25">
      <c r="A103" s="30"/>
      <c r="B103" s="12"/>
      <c r="C103" s="12"/>
      <c r="D103" s="18"/>
      <c r="E103" s="31"/>
      <c r="F103" s="15" t="str">
        <f>IF(COUNTA($A103:$E103)=0,"",IF(OR(NOT(AND(ISNUMBER($A103),N($A103)&gt;=18264,N($A103)&lt;=73050)),$B103="",$C103="",NOT(AND(ISNUMBER($D103),N($D103)&gt;=0,N($D103)&lt;=500,INT(N($D103))=N($D103))),NOT(OR($E103="Yes",$E103="No"))),"Check inputs","OK"))</f>
        <v/>
      </c>
    </row>
    <row r="104" spans="1:6" x14ac:dyDescent="0.25">
      <c r="A104" s="30"/>
      <c r="B104" s="12"/>
      <c r="C104" s="12"/>
      <c r="D104" s="18"/>
      <c r="E104" s="31"/>
      <c r="F104" s="15" t="str">
        <f>IF(COUNTA($A104:$E104)=0,"",IF(OR(NOT(AND(ISNUMBER($A104),N($A104)&gt;=18264,N($A104)&lt;=73050)),$B104="",$C104="",NOT(AND(ISNUMBER($D104),N($D104)&gt;=0,N($D104)&lt;=500,INT(N($D104))=N($D104))),NOT(OR($E104="Yes",$E104="No"))),"Check inputs","OK"))</f>
        <v/>
      </c>
    </row>
    <row r="105" spans="1:6" x14ac:dyDescent="0.25">
      <c r="A105" s="30"/>
      <c r="B105" s="12"/>
      <c r="C105" s="12"/>
      <c r="D105" s="18"/>
      <c r="E105" s="31"/>
      <c r="F105" s="15" t="str">
        <f>IF(COUNTA($A105:$E105)=0,"",IF(OR(NOT(AND(ISNUMBER($A105),N($A105)&gt;=18264,N($A105)&lt;=73050)),$B105="",$C105="",NOT(AND(ISNUMBER($D105),N($D105)&gt;=0,N($D105)&lt;=500,INT(N($D105))=N($D105))),NOT(OR($E105="Yes",$E105="No"))),"Check inputs","OK"))</f>
        <v/>
      </c>
    </row>
    <row r="106" spans="1:6" x14ac:dyDescent="0.25">
      <c r="A106" s="30"/>
      <c r="B106" s="12"/>
      <c r="C106" s="12"/>
      <c r="D106" s="18"/>
      <c r="E106" s="31"/>
      <c r="F106" s="15" t="str">
        <f>IF(COUNTA($A106:$E106)=0,"",IF(OR(NOT(AND(ISNUMBER($A106),N($A106)&gt;=18264,N($A106)&lt;=73050)),$B106="",$C106="",NOT(AND(ISNUMBER($D106),N($D106)&gt;=0,N($D106)&lt;=500,INT(N($D106))=N($D106))),NOT(OR($E106="Yes",$E106="No"))),"Check inputs","OK"))</f>
        <v/>
      </c>
    </row>
    <row r="107" spans="1:6" x14ac:dyDescent="0.25">
      <c r="A107" s="30"/>
      <c r="B107" s="12"/>
      <c r="C107" s="12"/>
      <c r="D107" s="18"/>
      <c r="E107" s="31"/>
      <c r="F107" s="15" t="str">
        <f>IF(COUNTA($A107:$E107)=0,"",IF(OR(NOT(AND(ISNUMBER($A107),N($A107)&gt;=18264,N($A107)&lt;=73050)),$B107="",$C107="",NOT(AND(ISNUMBER($D107),N($D107)&gt;=0,N($D107)&lt;=500,INT(N($D107))=N($D107))),NOT(OR($E107="Yes",$E107="No"))),"Check inputs","OK"))</f>
        <v/>
      </c>
    </row>
    <row r="108" spans="1:6" x14ac:dyDescent="0.25">
      <c r="A108" s="30"/>
      <c r="B108" s="12"/>
      <c r="C108" s="12"/>
      <c r="D108" s="18"/>
      <c r="E108" s="31"/>
      <c r="F108" s="15" t="str">
        <f>IF(COUNTA($A108:$E108)=0,"",IF(OR(NOT(AND(ISNUMBER($A108),N($A108)&gt;=18264,N($A108)&lt;=73050)),$B108="",$C108="",NOT(AND(ISNUMBER($D108),N($D108)&gt;=0,N($D108)&lt;=500,INT(N($D108))=N($D108))),NOT(OR($E108="Yes",$E108="No"))),"Check inputs","OK"))</f>
        <v/>
      </c>
    </row>
    <row r="109" spans="1:6" x14ac:dyDescent="0.25">
      <c r="A109" s="30"/>
      <c r="B109" s="12"/>
      <c r="C109" s="12"/>
      <c r="D109" s="18"/>
      <c r="E109" s="31"/>
      <c r="F109" s="15" t="str">
        <f>IF(COUNTA($A109:$E109)=0,"",IF(OR(NOT(AND(ISNUMBER($A109),N($A109)&gt;=18264,N($A109)&lt;=73050)),$B109="",$C109="",NOT(AND(ISNUMBER($D109),N($D109)&gt;=0,N($D109)&lt;=500,INT(N($D109))=N($D109))),NOT(OR($E109="Yes",$E109="No"))),"Check inputs","OK"))</f>
        <v/>
      </c>
    </row>
    <row r="110" spans="1:6" x14ac:dyDescent="0.25">
      <c r="A110" s="30"/>
      <c r="B110" s="12"/>
      <c r="C110" s="12"/>
      <c r="D110" s="18"/>
      <c r="E110" s="31"/>
      <c r="F110" s="15" t="str">
        <f>IF(COUNTA($A110:$E110)=0,"",IF(OR(NOT(AND(ISNUMBER($A110),N($A110)&gt;=18264,N($A110)&lt;=73050)),$B110="",$C110="",NOT(AND(ISNUMBER($D110),N($D110)&gt;=0,N($D110)&lt;=500,INT(N($D110))=N($D110))),NOT(OR($E110="Yes",$E110="No"))),"Check inputs","OK"))</f>
        <v/>
      </c>
    </row>
    <row r="111" spans="1:6" x14ac:dyDescent="0.25">
      <c r="A111" s="30"/>
      <c r="B111" s="12"/>
      <c r="C111" s="12"/>
      <c r="D111" s="18"/>
      <c r="E111" s="31"/>
      <c r="F111" s="15" t="str">
        <f>IF(COUNTA($A111:$E111)=0,"",IF(OR(NOT(AND(ISNUMBER($A111),N($A111)&gt;=18264,N($A111)&lt;=73050)),$B111="",$C111="",NOT(AND(ISNUMBER($D111),N($D111)&gt;=0,N($D111)&lt;=500,INT(N($D111))=N($D111))),NOT(OR($E111="Yes",$E111="No"))),"Check inputs","OK"))</f>
        <v/>
      </c>
    </row>
    <row r="112" spans="1:6" x14ac:dyDescent="0.25">
      <c r="A112" s="30"/>
      <c r="B112" s="12"/>
      <c r="C112" s="12"/>
      <c r="D112" s="18"/>
      <c r="E112" s="31"/>
      <c r="F112" s="15" t="str">
        <f>IF(COUNTA($A112:$E112)=0,"",IF(OR(NOT(AND(ISNUMBER($A112),N($A112)&gt;=18264,N($A112)&lt;=73050)),$B112="",$C112="",NOT(AND(ISNUMBER($D112),N($D112)&gt;=0,N($D112)&lt;=500,INT(N($D112))=N($D112))),NOT(OR($E112="Yes",$E112="No"))),"Check inputs","OK"))</f>
        <v/>
      </c>
    </row>
    <row r="113" spans="1:6" x14ac:dyDescent="0.25">
      <c r="A113" s="30"/>
      <c r="B113" s="12"/>
      <c r="C113" s="12"/>
      <c r="D113" s="18"/>
      <c r="E113" s="31"/>
      <c r="F113" s="15" t="str">
        <f>IF(COUNTA($A113:$E113)=0,"",IF(OR(NOT(AND(ISNUMBER($A113),N($A113)&gt;=18264,N($A113)&lt;=73050)),$B113="",$C113="",NOT(AND(ISNUMBER($D113),N($D113)&gt;=0,N($D113)&lt;=500,INT(N($D113))=N($D113))),NOT(OR($E113="Yes",$E113="No"))),"Check inputs","OK"))</f>
        <v/>
      </c>
    </row>
    <row r="114" spans="1:6" x14ac:dyDescent="0.25">
      <c r="A114" s="30"/>
      <c r="B114" s="12"/>
      <c r="C114" s="12"/>
      <c r="D114" s="18"/>
      <c r="E114" s="31"/>
      <c r="F114" s="15" t="str">
        <f>IF(COUNTA($A114:$E114)=0,"",IF(OR(NOT(AND(ISNUMBER($A114),N($A114)&gt;=18264,N($A114)&lt;=73050)),$B114="",$C114="",NOT(AND(ISNUMBER($D114),N($D114)&gt;=0,N($D114)&lt;=500,INT(N($D114))=N($D114))),NOT(OR($E114="Yes",$E114="No"))),"Check inputs","OK"))</f>
        <v/>
      </c>
    </row>
    <row r="115" spans="1:6" x14ac:dyDescent="0.25">
      <c r="A115" s="30"/>
      <c r="B115" s="12"/>
      <c r="C115" s="12"/>
      <c r="D115" s="18"/>
      <c r="E115" s="31"/>
      <c r="F115" s="15" t="str">
        <f>IF(COUNTA($A115:$E115)=0,"",IF(OR(NOT(AND(ISNUMBER($A115),N($A115)&gt;=18264,N($A115)&lt;=73050)),$B115="",$C115="",NOT(AND(ISNUMBER($D115),N($D115)&gt;=0,N($D115)&lt;=500,INT(N($D115))=N($D115))),NOT(OR($E115="Yes",$E115="No"))),"Check inputs","OK"))</f>
        <v/>
      </c>
    </row>
    <row r="116" spans="1:6" x14ac:dyDescent="0.25">
      <c r="A116" s="30"/>
      <c r="B116" s="12"/>
      <c r="C116" s="12"/>
      <c r="D116" s="18"/>
      <c r="E116" s="31"/>
      <c r="F116" s="15" t="str">
        <f>IF(COUNTA($A116:$E116)=0,"",IF(OR(NOT(AND(ISNUMBER($A116),N($A116)&gt;=18264,N($A116)&lt;=73050)),$B116="",$C116="",NOT(AND(ISNUMBER($D116),N($D116)&gt;=0,N($D116)&lt;=500,INT(N($D116))=N($D116))),NOT(OR($E116="Yes",$E116="No"))),"Check inputs","OK"))</f>
        <v/>
      </c>
    </row>
    <row r="117" spans="1:6" x14ac:dyDescent="0.25">
      <c r="A117" s="30"/>
      <c r="B117" s="12"/>
      <c r="C117" s="12"/>
      <c r="D117" s="18"/>
      <c r="E117" s="31"/>
      <c r="F117" s="15" t="str">
        <f>IF(COUNTA($A117:$E117)=0,"",IF(OR(NOT(AND(ISNUMBER($A117),N($A117)&gt;=18264,N($A117)&lt;=73050)),$B117="",$C117="",NOT(AND(ISNUMBER($D117),N($D117)&gt;=0,N($D117)&lt;=500,INT(N($D117))=N($D117))),NOT(OR($E117="Yes",$E117="No"))),"Check inputs","OK"))</f>
        <v/>
      </c>
    </row>
    <row r="118" spans="1:6" x14ac:dyDescent="0.25">
      <c r="A118" s="30"/>
      <c r="B118" s="12"/>
      <c r="C118" s="12"/>
      <c r="D118" s="18"/>
      <c r="E118" s="31"/>
      <c r="F118" s="15" t="str">
        <f>IF(COUNTA($A118:$E118)=0,"",IF(OR(NOT(AND(ISNUMBER($A118),N($A118)&gt;=18264,N($A118)&lt;=73050)),$B118="",$C118="",NOT(AND(ISNUMBER($D118),N($D118)&gt;=0,N($D118)&lt;=500,INT(N($D118))=N($D118))),NOT(OR($E118="Yes",$E118="No"))),"Check inputs","OK"))</f>
        <v/>
      </c>
    </row>
    <row r="119" spans="1:6" x14ac:dyDescent="0.25">
      <c r="A119" s="30"/>
      <c r="B119" s="12"/>
      <c r="C119" s="12"/>
      <c r="D119" s="18"/>
      <c r="E119" s="31"/>
      <c r="F119" s="15" t="str">
        <f>IF(COUNTA($A119:$E119)=0,"",IF(OR(NOT(AND(ISNUMBER($A119),N($A119)&gt;=18264,N($A119)&lt;=73050)),$B119="",$C119="",NOT(AND(ISNUMBER($D119),N($D119)&gt;=0,N($D119)&lt;=500,INT(N($D119))=N($D119))),NOT(OR($E119="Yes",$E119="No"))),"Check inputs","OK"))</f>
        <v/>
      </c>
    </row>
    <row r="120" spans="1:6" x14ac:dyDescent="0.25">
      <c r="A120" s="30"/>
      <c r="B120" s="12"/>
      <c r="C120" s="12"/>
      <c r="D120" s="18"/>
      <c r="E120" s="31"/>
      <c r="F120" s="15" t="str">
        <f>IF(COUNTA($A120:$E120)=0,"",IF(OR(NOT(AND(ISNUMBER($A120),N($A120)&gt;=18264,N($A120)&lt;=73050)),$B120="",$C120="",NOT(AND(ISNUMBER($D120),N($D120)&gt;=0,N($D120)&lt;=500,INT(N($D120))=N($D120))),NOT(OR($E120="Yes",$E120="No"))),"Check inputs","OK"))</f>
        <v/>
      </c>
    </row>
    <row r="121" spans="1:6" x14ac:dyDescent="0.25">
      <c r="A121" s="30"/>
      <c r="B121" s="12"/>
      <c r="C121" s="12"/>
      <c r="D121" s="18"/>
      <c r="E121" s="31"/>
      <c r="F121" s="15" t="str">
        <f>IF(COUNTA($A121:$E121)=0,"",IF(OR(NOT(AND(ISNUMBER($A121),N($A121)&gt;=18264,N($A121)&lt;=73050)),$B121="",$C121="",NOT(AND(ISNUMBER($D121),N($D121)&gt;=0,N($D121)&lt;=500,INT(N($D121))=N($D121))),NOT(OR($E121="Yes",$E121="No"))),"Check inputs","OK"))</f>
        <v/>
      </c>
    </row>
    <row r="122" spans="1:6" x14ac:dyDescent="0.25">
      <c r="A122" s="30"/>
      <c r="B122" s="12"/>
      <c r="C122" s="12"/>
      <c r="D122" s="18"/>
      <c r="E122" s="31"/>
      <c r="F122" s="15" t="str">
        <f>IF(COUNTA($A122:$E122)=0,"",IF(OR(NOT(AND(ISNUMBER($A122),N($A122)&gt;=18264,N($A122)&lt;=73050)),$B122="",$C122="",NOT(AND(ISNUMBER($D122),N($D122)&gt;=0,N($D122)&lt;=500,INT(N($D122))=N($D122))),NOT(OR($E122="Yes",$E122="No"))),"Check inputs","OK"))</f>
        <v/>
      </c>
    </row>
    <row r="123" spans="1:6" x14ac:dyDescent="0.25">
      <c r="A123" s="30"/>
      <c r="B123" s="12"/>
      <c r="C123" s="12"/>
      <c r="D123" s="18"/>
      <c r="E123" s="31"/>
      <c r="F123" s="15" t="str">
        <f>IF(COUNTA($A123:$E123)=0,"",IF(OR(NOT(AND(ISNUMBER($A123),N($A123)&gt;=18264,N($A123)&lt;=73050)),$B123="",$C123="",NOT(AND(ISNUMBER($D123),N($D123)&gt;=0,N($D123)&lt;=500,INT(N($D123))=N($D123))),NOT(OR($E123="Yes",$E123="No"))),"Check inputs","OK"))</f>
        <v/>
      </c>
    </row>
    <row r="124" spans="1:6" x14ac:dyDescent="0.25">
      <c r="A124" s="30"/>
      <c r="B124" s="12"/>
      <c r="C124" s="12"/>
      <c r="D124" s="18"/>
      <c r="E124" s="31"/>
      <c r="F124" s="15" t="str">
        <f>IF(COUNTA($A124:$E124)=0,"",IF(OR(NOT(AND(ISNUMBER($A124),N($A124)&gt;=18264,N($A124)&lt;=73050)),$B124="",$C124="",NOT(AND(ISNUMBER($D124),N($D124)&gt;=0,N($D124)&lt;=500,INT(N($D124))=N($D124))),NOT(OR($E124="Yes",$E124="No"))),"Check inputs","OK"))</f>
        <v/>
      </c>
    </row>
    <row r="125" spans="1:6" x14ac:dyDescent="0.25">
      <c r="A125" s="30"/>
      <c r="B125" s="12"/>
      <c r="C125" s="12"/>
      <c r="D125" s="18"/>
      <c r="E125" s="31"/>
      <c r="F125" s="15" t="str">
        <f>IF(COUNTA($A125:$E125)=0,"",IF(OR(NOT(AND(ISNUMBER($A125),N($A125)&gt;=18264,N($A125)&lt;=73050)),$B125="",$C125="",NOT(AND(ISNUMBER($D125),N($D125)&gt;=0,N($D125)&lt;=500,INT(N($D125))=N($D125))),NOT(OR($E125="Yes",$E125="No"))),"Check inputs","OK"))</f>
        <v/>
      </c>
    </row>
    <row r="126" spans="1:6" x14ac:dyDescent="0.25">
      <c r="A126" s="30"/>
      <c r="B126" s="12"/>
      <c r="C126" s="12"/>
      <c r="D126" s="18"/>
      <c r="E126" s="31"/>
      <c r="F126" s="15" t="str">
        <f>IF(COUNTA($A126:$E126)=0,"",IF(OR(NOT(AND(ISNUMBER($A126),N($A126)&gt;=18264,N($A126)&lt;=73050)),$B126="",$C126="",NOT(AND(ISNUMBER($D126),N($D126)&gt;=0,N($D126)&lt;=500,INT(N($D126))=N($D126))),NOT(OR($E126="Yes",$E126="No"))),"Check inputs","OK"))</f>
        <v/>
      </c>
    </row>
    <row r="127" spans="1:6" x14ac:dyDescent="0.25">
      <c r="A127" s="30"/>
      <c r="B127" s="12"/>
      <c r="C127" s="12"/>
      <c r="D127" s="18"/>
      <c r="E127" s="31"/>
      <c r="F127" s="15" t="str">
        <f>IF(COUNTA($A127:$E127)=0,"",IF(OR(NOT(AND(ISNUMBER($A127),N($A127)&gt;=18264,N($A127)&lt;=73050)),$B127="",$C127="",NOT(AND(ISNUMBER($D127),N($D127)&gt;=0,N($D127)&lt;=500,INT(N($D127))=N($D127))),NOT(OR($E127="Yes",$E127="No"))),"Check inputs","OK"))</f>
        <v/>
      </c>
    </row>
    <row r="128" spans="1:6" x14ac:dyDescent="0.25">
      <c r="A128" s="30"/>
      <c r="B128" s="12"/>
      <c r="C128" s="12"/>
      <c r="D128" s="18"/>
      <c r="E128" s="31"/>
      <c r="F128" s="15" t="str">
        <f>IF(COUNTA($A128:$E128)=0,"",IF(OR(NOT(AND(ISNUMBER($A128),N($A128)&gt;=18264,N($A128)&lt;=73050)),$B128="",$C128="",NOT(AND(ISNUMBER($D128),N($D128)&gt;=0,N($D128)&lt;=500,INT(N($D128))=N($D128))),NOT(OR($E128="Yes",$E128="No"))),"Check inputs","OK"))</f>
        <v/>
      </c>
    </row>
    <row r="129" spans="1:6" x14ac:dyDescent="0.25">
      <c r="A129" s="30"/>
      <c r="B129" s="12"/>
      <c r="C129" s="12"/>
      <c r="D129" s="18"/>
      <c r="E129" s="31"/>
      <c r="F129" s="15" t="str">
        <f>IF(COUNTA($A129:$E129)=0,"",IF(OR(NOT(AND(ISNUMBER($A129),N($A129)&gt;=18264,N($A129)&lt;=73050)),$B129="",$C129="",NOT(AND(ISNUMBER($D129),N($D129)&gt;=0,N($D129)&lt;=500,INT(N($D129))=N($D129))),NOT(OR($E129="Yes",$E129="No"))),"Check inputs","OK"))</f>
        <v/>
      </c>
    </row>
    <row r="130" spans="1:6" x14ac:dyDescent="0.25">
      <c r="A130" s="30"/>
      <c r="B130" s="12"/>
      <c r="C130" s="12"/>
      <c r="D130" s="18"/>
      <c r="E130" s="31"/>
      <c r="F130" s="15" t="str">
        <f>IF(COUNTA($A130:$E130)=0,"",IF(OR(NOT(AND(ISNUMBER($A130),N($A130)&gt;=18264,N($A130)&lt;=73050)),$B130="",$C130="",NOT(AND(ISNUMBER($D130),N($D130)&gt;=0,N($D130)&lt;=500,INT(N($D130))=N($D130))),NOT(OR($E130="Yes",$E130="No"))),"Check inputs","OK"))</f>
        <v/>
      </c>
    </row>
    <row r="131" spans="1:6" x14ac:dyDescent="0.25">
      <c r="A131" s="30"/>
      <c r="B131" s="12"/>
      <c r="C131" s="12"/>
      <c r="D131" s="18"/>
      <c r="E131" s="31"/>
      <c r="F131" s="15" t="str">
        <f>IF(COUNTA($A131:$E131)=0,"",IF(OR(NOT(AND(ISNUMBER($A131),N($A131)&gt;=18264,N($A131)&lt;=73050)),$B131="",$C131="",NOT(AND(ISNUMBER($D131),N($D131)&gt;=0,N($D131)&lt;=500,INT(N($D131))=N($D131))),NOT(OR($E131="Yes",$E131="No"))),"Check inputs","OK"))</f>
        <v/>
      </c>
    </row>
    <row r="132" spans="1:6" x14ac:dyDescent="0.25">
      <c r="A132" s="30"/>
      <c r="B132" s="12"/>
      <c r="C132" s="12"/>
      <c r="D132" s="18"/>
      <c r="E132" s="31"/>
      <c r="F132" s="15" t="str">
        <f>IF(COUNTA($A132:$E132)=0,"",IF(OR(NOT(AND(ISNUMBER($A132),N($A132)&gt;=18264,N($A132)&lt;=73050)),$B132="",$C132="",NOT(AND(ISNUMBER($D132),N($D132)&gt;=0,N($D132)&lt;=500,INT(N($D132))=N($D132))),NOT(OR($E132="Yes",$E132="No"))),"Check inputs","OK"))</f>
        <v/>
      </c>
    </row>
    <row r="133" spans="1:6" x14ac:dyDescent="0.25">
      <c r="A133" s="30"/>
      <c r="B133" s="12"/>
      <c r="C133" s="12"/>
      <c r="D133" s="18"/>
      <c r="E133" s="31"/>
      <c r="F133" s="15" t="str">
        <f>IF(COUNTA($A133:$E133)=0,"",IF(OR(NOT(AND(ISNUMBER($A133),N($A133)&gt;=18264,N($A133)&lt;=73050)),$B133="",$C133="",NOT(AND(ISNUMBER($D133),N($D133)&gt;=0,N($D133)&lt;=500,INT(N($D133))=N($D133))),NOT(OR($E133="Yes",$E133="No"))),"Check inputs","OK"))</f>
        <v/>
      </c>
    </row>
    <row r="134" spans="1:6" x14ac:dyDescent="0.25">
      <c r="A134" s="30"/>
      <c r="B134" s="12"/>
      <c r="C134" s="12"/>
      <c r="D134" s="18"/>
      <c r="E134" s="31"/>
      <c r="F134" s="15" t="str">
        <f>IF(COUNTA($A134:$E134)=0,"",IF(OR(NOT(AND(ISNUMBER($A134),N($A134)&gt;=18264,N($A134)&lt;=73050)),$B134="",$C134="",NOT(AND(ISNUMBER($D134),N($D134)&gt;=0,N($D134)&lt;=500,INT(N($D134))=N($D134))),NOT(OR($E134="Yes",$E134="No"))),"Check inputs","OK"))</f>
        <v/>
      </c>
    </row>
    <row r="135" spans="1:6" x14ac:dyDescent="0.25">
      <c r="A135" s="30"/>
      <c r="B135" s="12"/>
      <c r="C135" s="12"/>
      <c r="D135" s="18"/>
      <c r="E135" s="31"/>
      <c r="F135" s="15" t="str">
        <f>IF(COUNTA($A135:$E135)=0,"",IF(OR(NOT(AND(ISNUMBER($A135),N($A135)&gt;=18264,N($A135)&lt;=73050)),$B135="",$C135="",NOT(AND(ISNUMBER($D135),N($D135)&gt;=0,N($D135)&lt;=500,INT(N($D135))=N($D135))),NOT(OR($E135="Yes",$E135="No"))),"Check inputs","OK"))</f>
        <v/>
      </c>
    </row>
    <row r="136" spans="1:6" x14ac:dyDescent="0.25">
      <c r="A136" s="30"/>
      <c r="B136" s="12"/>
      <c r="C136" s="12"/>
      <c r="D136" s="18"/>
      <c r="E136" s="31"/>
      <c r="F136" s="15" t="str">
        <f>IF(COUNTA($A136:$E136)=0,"",IF(OR(NOT(AND(ISNUMBER($A136),N($A136)&gt;=18264,N($A136)&lt;=73050)),$B136="",$C136="",NOT(AND(ISNUMBER($D136),N($D136)&gt;=0,N($D136)&lt;=500,INT(N($D136))=N($D136))),NOT(OR($E136="Yes",$E136="No"))),"Check inputs","OK"))</f>
        <v/>
      </c>
    </row>
    <row r="137" spans="1:6" x14ac:dyDescent="0.25">
      <c r="A137" s="30"/>
      <c r="B137" s="12"/>
      <c r="C137" s="12"/>
      <c r="D137" s="18"/>
      <c r="E137" s="31"/>
      <c r="F137" s="15" t="str">
        <f>IF(COUNTA($A137:$E137)=0,"",IF(OR(NOT(AND(ISNUMBER($A137),N($A137)&gt;=18264,N($A137)&lt;=73050)),$B137="",$C137="",NOT(AND(ISNUMBER($D137),N($D137)&gt;=0,N($D137)&lt;=500,INT(N($D137))=N($D137))),NOT(OR($E137="Yes",$E137="No"))),"Check inputs","OK"))</f>
        <v/>
      </c>
    </row>
    <row r="138" spans="1:6" x14ac:dyDescent="0.25">
      <c r="A138" s="30"/>
      <c r="B138" s="12"/>
      <c r="C138" s="12"/>
      <c r="D138" s="18"/>
      <c r="E138" s="31"/>
      <c r="F138" s="15" t="str">
        <f>IF(COUNTA($A138:$E138)=0,"",IF(OR(NOT(AND(ISNUMBER($A138),N($A138)&gt;=18264,N($A138)&lt;=73050)),$B138="",$C138="",NOT(AND(ISNUMBER($D138),N($D138)&gt;=0,N($D138)&lt;=500,INT(N($D138))=N($D138))),NOT(OR($E138="Yes",$E138="No"))),"Check inputs","OK"))</f>
        <v/>
      </c>
    </row>
    <row r="139" spans="1:6" x14ac:dyDescent="0.25">
      <c r="A139" s="30"/>
      <c r="B139" s="12"/>
      <c r="C139" s="12"/>
      <c r="D139" s="18"/>
      <c r="E139" s="31"/>
      <c r="F139" s="15" t="str">
        <f>IF(COUNTA($A139:$E139)=0,"",IF(OR(NOT(AND(ISNUMBER($A139),N($A139)&gt;=18264,N($A139)&lt;=73050)),$B139="",$C139="",NOT(AND(ISNUMBER($D139),N($D139)&gt;=0,N($D139)&lt;=500,INT(N($D139))=N($D139))),NOT(OR($E139="Yes",$E139="No"))),"Check inputs","OK"))</f>
        <v/>
      </c>
    </row>
    <row r="140" spans="1:6" x14ac:dyDescent="0.25">
      <c r="A140" s="30"/>
      <c r="B140" s="12"/>
      <c r="C140" s="12"/>
      <c r="D140" s="18"/>
      <c r="E140" s="31"/>
      <c r="F140" s="15" t="str">
        <f>IF(COUNTA($A140:$E140)=0,"",IF(OR(NOT(AND(ISNUMBER($A140),N($A140)&gt;=18264,N($A140)&lt;=73050)),$B140="",$C140="",NOT(AND(ISNUMBER($D140),N($D140)&gt;=0,N($D140)&lt;=500,INT(N($D140))=N($D140))),NOT(OR($E140="Yes",$E140="No"))),"Check inputs","OK"))</f>
        <v/>
      </c>
    </row>
    <row r="141" spans="1:6" x14ac:dyDescent="0.25">
      <c r="A141" s="30"/>
      <c r="B141" s="12"/>
      <c r="C141" s="12"/>
      <c r="D141" s="18"/>
      <c r="E141" s="31"/>
      <c r="F141" s="15" t="str">
        <f>IF(COUNTA($A141:$E141)=0,"",IF(OR(NOT(AND(ISNUMBER($A141),N($A141)&gt;=18264,N($A141)&lt;=73050)),$B141="",$C141="",NOT(AND(ISNUMBER($D141),N($D141)&gt;=0,N($D141)&lt;=500,INT(N($D141))=N($D141))),NOT(OR($E141="Yes",$E141="No"))),"Check inputs","OK"))</f>
        <v/>
      </c>
    </row>
    <row r="142" spans="1:6" x14ac:dyDescent="0.25">
      <c r="A142" s="30"/>
      <c r="B142" s="12"/>
      <c r="C142" s="12"/>
      <c r="D142" s="18"/>
      <c r="E142" s="31"/>
      <c r="F142" s="15" t="str">
        <f>IF(COUNTA($A142:$E142)=0,"",IF(OR(NOT(AND(ISNUMBER($A142),N($A142)&gt;=18264,N($A142)&lt;=73050)),$B142="",$C142="",NOT(AND(ISNUMBER($D142),N($D142)&gt;=0,N($D142)&lt;=500,INT(N($D142))=N($D142))),NOT(OR($E142="Yes",$E142="No"))),"Check inputs","OK"))</f>
        <v/>
      </c>
    </row>
    <row r="143" spans="1:6" x14ac:dyDescent="0.25">
      <c r="A143" s="30"/>
      <c r="B143" s="12"/>
      <c r="C143" s="12"/>
      <c r="D143" s="18"/>
      <c r="E143" s="31"/>
      <c r="F143" s="15" t="str">
        <f>IF(COUNTA($A143:$E143)=0,"",IF(OR(NOT(AND(ISNUMBER($A143),N($A143)&gt;=18264,N($A143)&lt;=73050)),$B143="",$C143="",NOT(AND(ISNUMBER($D143),N($D143)&gt;=0,N($D143)&lt;=500,INT(N($D143))=N($D143))),NOT(OR($E143="Yes",$E143="No"))),"Check inputs","OK"))</f>
        <v/>
      </c>
    </row>
    <row r="144" spans="1:6" x14ac:dyDescent="0.25">
      <c r="A144" s="30"/>
      <c r="B144" s="12"/>
      <c r="C144" s="12"/>
      <c r="D144" s="18"/>
      <c r="E144" s="31"/>
      <c r="F144" s="15" t="str">
        <f>IF(COUNTA($A144:$E144)=0,"",IF(OR(NOT(AND(ISNUMBER($A144),N($A144)&gt;=18264,N($A144)&lt;=73050)),$B144="",$C144="",NOT(AND(ISNUMBER($D144),N($D144)&gt;=0,N($D144)&lt;=500,INT(N($D144))=N($D144))),NOT(OR($E144="Yes",$E144="No"))),"Check inputs","OK"))</f>
        <v/>
      </c>
    </row>
    <row r="145" spans="1:6" x14ac:dyDescent="0.25">
      <c r="A145" s="30"/>
      <c r="B145" s="12"/>
      <c r="C145" s="12"/>
      <c r="D145" s="18"/>
      <c r="E145" s="31"/>
      <c r="F145" s="15" t="str">
        <f>IF(COUNTA($A145:$E145)=0,"",IF(OR(NOT(AND(ISNUMBER($A145),N($A145)&gt;=18264,N($A145)&lt;=73050)),$B145="",$C145="",NOT(AND(ISNUMBER($D145),N($D145)&gt;=0,N($D145)&lt;=500,INT(N($D145))=N($D145))),NOT(OR($E145="Yes",$E145="No"))),"Check inputs","OK"))</f>
        <v/>
      </c>
    </row>
    <row r="146" spans="1:6" x14ac:dyDescent="0.25">
      <c r="A146" s="30"/>
      <c r="B146" s="12"/>
      <c r="C146" s="12"/>
      <c r="D146" s="18"/>
      <c r="E146" s="31"/>
      <c r="F146" s="15" t="str">
        <f>IF(COUNTA($A146:$E146)=0,"",IF(OR(NOT(AND(ISNUMBER($A146),N($A146)&gt;=18264,N($A146)&lt;=73050)),$B146="",$C146="",NOT(AND(ISNUMBER($D146),N($D146)&gt;=0,N($D146)&lt;=500,INT(N($D146))=N($D146))),NOT(OR($E146="Yes",$E146="No"))),"Check inputs","OK"))</f>
        <v/>
      </c>
    </row>
    <row r="147" spans="1:6" x14ac:dyDescent="0.25">
      <c r="A147" s="30"/>
      <c r="B147" s="12"/>
      <c r="C147" s="12"/>
      <c r="D147" s="18"/>
      <c r="E147" s="31"/>
      <c r="F147" s="15" t="str">
        <f>IF(COUNTA($A147:$E147)=0,"",IF(OR(NOT(AND(ISNUMBER($A147),N($A147)&gt;=18264,N($A147)&lt;=73050)),$B147="",$C147="",NOT(AND(ISNUMBER($D147),N($D147)&gt;=0,N($D147)&lt;=500,INT(N($D147))=N($D147))),NOT(OR($E147="Yes",$E147="No"))),"Check inputs","OK"))</f>
        <v/>
      </c>
    </row>
    <row r="148" spans="1:6" x14ac:dyDescent="0.25">
      <c r="A148" s="30"/>
      <c r="B148" s="12"/>
      <c r="C148" s="12"/>
      <c r="D148" s="18"/>
      <c r="E148" s="31"/>
      <c r="F148" s="15" t="str">
        <f>IF(COUNTA($A148:$E148)=0,"",IF(OR(NOT(AND(ISNUMBER($A148),N($A148)&gt;=18264,N($A148)&lt;=73050)),$B148="",$C148="",NOT(AND(ISNUMBER($D148),N($D148)&gt;=0,N($D148)&lt;=500,INT(N($D148))=N($D148))),NOT(OR($E148="Yes",$E148="No"))),"Check inputs","OK"))</f>
        <v/>
      </c>
    </row>
    <row r="149" spans="1:6" x14ac:dyDescent="0.25">
      <c r="A149" s="30"/>
      <c r="B149" s="12"/>
      <c r="C149" s="12"/>
      <c r="D149" s="18"/>
      <c r="E149" s="31"/>
      <c r="F149" s="15" t="str">
        <f>IF(COUNTA($A149:$E149)=0,"",IF(OR(NOT(AND(ISNUMBER($A149),N($A149)&gt;=18264,N($A149)&lt;=73050)),$B149="",$C149="",NOT(AND(ISNUMBER($D149),N($D149)&gt;=0,N($D149)&lt;=500,INT(N($D149))=N($D149))),NOT(OR($E149="Yes",$E149="No"))),"Check inputs","OK"))</f>
        <v/>
      </c>
    </row>
    <row r="150" spans="1:6" x14ac:dyDescent="0.25">
      <c r="A150" s="30"/>
      <c r="B150" s="12"/>
      <c r="C150" s="12"/>
      <c r="D150" s="18"/>
      <c r="E150" s="31"/>
      <c r="F150" s="15" t="str">
        <f>IF(COUNTA($A150:$E150)=0,"",IF(OR(NOT(AND(ISNUMBER($A150),N($A150)&gt;=18264,N($A150)&lt;=73050)),$B150="",$C150="",NOT(AND(ISNUMBER($D150),N($D150)&gt;=0,N($D150)&lt;=500,INT(N($D150))=N($D150))),NOT(OR($E150="Yes",$E150="No"))),"Check inputs","OK"))</f>
        <v/>
      </c>
    </row>
    <row r="151" spans="1:6" x14ac:dyDescent="0.25">
      <c r="A151" s="30"/>
      <c r="B151" s="12"/>
      <c r="C151" s="12"/>
      <c r="D151" s="18"/>
      <c r="E151" s="31"/>
      <c r="F151" s="15" t="str">
        <f>IF(COUNTA($A151:$E151)=0,"",IF(OR(NOT(AND(ISNUMBER($A151),N($A151)&gt;=18264,N($A151)&lt;=73050)),$B151="",$C151="",NOT(AND(ISNUMBER($D151),N($D151)&gt;=0,N($D151)&lt;=500,INT(N($D151))=N($D151))),NOT(OR($E151="Yes",$E151="No"))),"Check inputs","OK"))</f>
        <v/>
      </c>
    </row>
    <row r="152" spans="1:6" x14ac:dyDescent="0.25">
      <c r="A152" s="30"/>
      <c r="B152" s="12"/>
      <c r="C152" s="12"/>
      <c r="D152" s="18"/>
      <c r="E152" s="31"/>
      <c r="F152" s="15" t="str">
        <f>IF(COUNTA($A152:$E152)=0,"",IF(OR(NOT(AND(ISNUMBER($A152),N($A152)&gt;=18264,N($A152)&lt;=73050)),$B152="",$C152="",NOT(AND(ISNUMBER($D152),N($D152)&gt;=0,N($D152)&lt;=500,INT(N($D152))=N($D152))),NOT(OR($E152="Yes",$E152="No"))),"Check inputs","OK"))</f>
        <v/>
      </c>
    </row>
    <row r="153" spans="1:6" x14ac:dyDescent="0.25">
      <c r="A153" s="30"/>
      <c r="B153" s="12"/>
      <c r="C153" s="12"/>
      <c r="D153" s="18"/>
      <c r="E153" s="31"/>
      <c r="F153" s="15" t="str">
        <f>IF(COUNTA($A153:$E153)=0,"",IF(OR(NOT(AND(ISNUMBER($A153),N($A153)&gt;=18264,N($A153)&lt;=73050)),$B153="",$C153="",NOT(AND(ISNUMBER($D153),N($D153)&gt;=0,N($D153)&lt;=500,INT(N($D153))=N($D153))),NOT(OR($E153="Yes",$E153="No"))),"Check inputs","OK"))</f>
        <v/>
      </c>
    </row>
    <row r="154" spans="1:6" x14ac:dyDescent="0.25">
      <c r="A154" s="30"/>
      <c r="B154" s="12"/>
      <c r="C154" s="12"/>
      <c r="D154" s="18"/>
      <c r="E154" s="31"/>
      <c r="F154" s="15" t="str">
        <f>IF(COUNTA($A154:$E154)=0,"",IF(OR(NOT(AND(ISNUMBER($A154),N($A154)&gt;=18264,N($A154)&lt;=73050)),$B154="",$C154="",NOT(AND(ISNUMBER($D154),N($D154)&gt;=0,N($D154)&lt;=500,INT(N($D154))=N($D154))),NOT(OR($E154="Yes",$E154="No"))),"Check inputs","OK"))</f>
        <v/>
      </c>
    </row>
    <row r="155" spans="1:6" x14ac:dyDescent="0.25">
      <c r="A155" s="30"/>
      <c r="B155" s="12"/>
      <c r="C155" s="12"/>
      <c r="D155" s="18"/>
      <c r="E155" s="31"/>
      <c r="F155" s="15" t="str">
        <f>IF(COUNTA($A155:$E155)=0,"",IF(OR(NOT(AND(ISNUMBER($A155),N($A155)&gt;=18264,N($A155)&lt;=73050)),$B155="",$C155="",NOT(AND(ISNUMBER($D155),N($D155)&gt;=0,N($D155)&lt;=500,INT(N($D155))=N($D155))),NOT(OR($E155="Yes",$E155="No"))),"Check inputs","OK"))</f>
        <v/>
      </c>
    </row>
    <row r="156" spans="1:6" x14ac:dyDescent="0.25">
      <c r="A156" s="30"/>
      <c r="B156" s="12"/>
      <c r="C156" s="12"/>
      <c r="D156" s="18"/>
      <c r="E156" s="31"/>
      <c r="F156" s="15" t="str">
        <f>IF(COUNTA($A156:$E156)=0,"",IF(OR(NOT(AND(ISNUMBER($A156),N($A156)&gt;=18264,N($A156)&lt;=73050)),$B156="",$C156="",NOT(AND(ISNUMBER($D156),N($D156)&gt;=0,N($D156)&lt;=500,INT(N($D156))=N($D156))),NOT(OR($E156="Yes",$E156="No"))),"Check inputs","OK"))</f>
        <v/>
      </c>
    </row>
    <row r="157" spans="1:6" x14ac:dyDescent="0.25">
      <c r="A157" s="30"/>
      <c r="B157" s="12"/>
      <c r="C157" s="12"/>
      <c r="D157" s="18"/>
      <c r="E157" s="31"/>
      <c r="F157" s="15" t="str">
        <f>IF(COUNTA($A157:$E157)=0,"",IF(OR(NOT(AND(ISNUMBER($A157),N($A157)&gt;=18264,N($A157)&lt;=73050)),$B157="",$C157="",NOT(AND(ISNUMBER($D157),N($D157)&gt;=0,N($D157)&lt;=500,INT(N($D157))=N($D157))),NOT(OR($E157="Yes",$E157="No"))),"Check inputs","OK"))</f>
        <v/>
      </c>
    </row>
    <row r="158" spans="1:6" x14ac:dyDescent="0.25">
      <c r="A158" s="30"/>
      <c r="B158" s="12"/>
      <c r="C158" s="12"/>
      <c r="D158" s="18"/>
      <c r="E158" s="31"/>
      <c r="F158" s="15" t="str">
        <f>IF(COUNTA($A158:$E158)=0,"",IF(OR(NOT(AND(ISNUMBER($A158),N($A158)&gt;=18264,N($A158)&lt;=73050)),$B158="",$C158="",NOT(AND(ISNUMBER($D158),N($D158)&gt;=0,N($D158)&lt;=500,INT(N($D158))=N($D158))),NOT(OR($E158="Yes",$E158="No"))),"Check inputs","OK"))</f>
        <v/>
      </c>
    </row>
    <row r="159" spans="1:6" x14ac:dyDescent="0.25">
      <c r="A159" s="30"/>
      <c r="B159" s="12"/>
      <c r="C159" s="12"/>
      <c r="D159" s="18"/>
      <c r="E159" s="31"/>
      <c r="F159" s="15" t="str">
        <f>IF(COUNTA($A159:$E159)=0,"",IF(OR(NOT(AND(ISNUMBER($A159),N($A159)&gt;=18264,N($A159)&lt;=73050)),$B159="",$C159="",NOT(AND(ISNUMBER($D159),N($D159)&gt;=0,N($D159)&lt;=500,INT(N($D159))=N($D159))),NOT(OR($E159="Yes",$E159="No"))),"Check inputs","OK"))</f>
        <v/>
      </c>
    </row>
    <row r="160" spans="1:6" x14ac:dyDescent="0.25">
      <c r="A160" s="30"/>
      <c r="B160" s="12"/>
      <c r="C160" s="12"/>
      <c r="D160" s="18"/>
      <c r="E160" s="31"/>
      <c r="F160" s="15" t="str">
        <f>IF(COUNTA($A160:$E160)=0,"",IF(OR(NOT(AND(ISNUMBER($A160),N($A160)&gt;=18264,N($A160)&lt;=73050)),$B160="",$C160="",NOT(AND(ISNUMBER($D160),N($D160)&gt;=0,N($D160)&lt;=500,INT(N($D160))=N($D160))),NOT(OR($E160="Yes",$E160="No"))),"Check inputs","OK"))</f>
        <v/>
      </c>
    </row>
    <row r="161" spans="1:6" x14ac:dyDescent="0.25">
      <c r="A161" s="30"/>
      <c r="B161" s="12"/>
      <c r="C161" s="12"/>
      <c r="D161" s="18"/>
      <c r="E161" s="31"/>
      <c r="F161" s="15" t="str">
        <f>IF(COUNTA($A161:$E161)=0,"",IF(OR(NOT(AND(ISNUMBER($A161),N($A161)&gt;=18264,N($A161)&lt;=73050)),$B161="",$C161="",NOT(AND(ISNUMBER($D161),N($D161)&gt;=0,N($D161)&lt;=500,INT(N($D161))=N($D161))),NOT(OR($E161="Yes",$E161="No"))),"Check inputs","OK"))</f>
        <v/>
      </c>
    </row>
    <row r="162" spans="1:6" x14ac:dyDescent="0.25">
      <c r="A162" s="30"/>
      <c r="B162" s="12"/>
      <c r="C162" s="12"/>
      <c r="D162" s="18"/>
      <c r="E162" s="31"/>
      <c r="F162" s="15" t="str">
        <f>IF(COUNTA($A162:$E162)=0,"",IF(OR(NOT(AND(ISNUMBER($A162),N($A162)&gt;=18264,N($A162)&lt;=73050)),$B162="",$C162="",NOT(AND(ISNUMBER($D162),N($D162)&gt;=0,N($D162)&lt;=500,INT(N($D162))=N($D162))),NOT(OR($E162="Yes",$E162="No"))),"Check inputs","OK"))</f>
        <v/>
      </c>
    </row>
    <row r="163" spans="1:6" x14ac:dyDescent="0.25">
      <c r="A163" s="30"/>
      <c r="B163" s="12"/>
      <c r="C163" s="12"/>
      <c r="D163" s="18"/>
      <c r="E163" s="31"/>
      <c r="F163" s="15" t="str">
        <f>IF(COUNTA($A163:$E163)=0,"",IF(OR(NOT(AND(ISNUMBER($A163),N($A163)&gt;=18264,N($A163)&lt;=73050)),$B163="",$C163="",NOT(AND(ISNUMBER($D163),N($D163)&gt;=0,N($D163)&lt;=500,INT(N($D163))=N($D163))),NOT(OR($E163="Yes",$E163="No"))),"Check inputs","OK"))</f>
        <v/>
      </c>
    </row>
    <row r="164" spans="1:6" x14ac:dyDescent="0.25">
      <c r="A164" s="30"/>
      <c r="B164" s="12"/>
      <c r="C164" s="12"/>
      <c r="D164" s="18"/>
      <c r="E164" s="31"/>
      <c r="F164" s="15" t="str">
        <f>IF(COUNTA($A164:$E164)=0,"",IF(OR(NOT(AND(ISNUMBER($A164),N($A164)&gt;=18264,N($A164)&lt;=73050)),$B164="",$C164="",NOT(AND(ISNUMBER($D164),N($D164)&gt;=0,N($D164)&lt;=500,INT(N($D164))=N($D164))),NOT(OR($E164="Yes",$E164="No"))),"Check inputs","OK"))</f>
        <v/>
      </c>
    </row>
    <row r="165" spans="1:6" x14ac:dyDescent="0.25">
      <c r="A165" s="30"/>
      <c r="B165" s="12"/>
      <c r="C165" s="12"/>
      <c r="D165" s="18"/>
      <c r="E165" s="31"/>
      <c r="F165" s="15" t="str">
        <f>IF(COUNTA($A165:$E165)=0,"",IF(OR(NOT(AND(ISNUMBER($A165),N($A165)&gt;=18264,N($A165)&lt;=73050)),$B165="",$C165="",NOT(AND(ISNUMBER($D165),N($D165)&gt;=0,N($D165)&lt;=500,INT(N($D165))=N($D165))),NOT(OR($E165="Yes",$E165="No"))),"Check inputs","OK"))</f>
        <v/>
      </c>
    </row>
    <row r="166" spans="1:6" x14ac:dyDescent="0.25">
      <c r="A166" s="30"/>
      <c r="B166" s="12"/>
      <c r="C166" s="12"/>
      <c r="D166" s="18"/>
      <c r="E166" s="31"/>
      <c r="F166" s="15" t="str">
        <f>IF(COUNTA($A166:$E166)=0,"",IF(OR(NOT(AND(ISNUMBER($A166),N($A166)&gt;=18264,N($A166)&lt;=73050)),$B166="",$C166="",NOT(AND(ISNUMBER($D166),N($D166)&gt;=0,N($D166)&lt;=500,INT(N($D166))=N($D166))),NOT(OR($E166="Yes",$E166="No"))),"Check inputs","OK"))</f>
        <v/>
      </c>
    </row>
    <row r="167" spans="1:6" x14ac:dyDescent="0.25">
      <c r="A167" s="30"/>
      <c r="B167" s="12"/>
      <c r="C167" s="12"/>
      <c r="D167" s="18"/>
      <c r="E167" s="31"/>
      <c r="F167" s="15" t="str">
        <f>IF(COUNTA($A167:$E167)=0,"",IF(OR(NOT(AND(ISNUMBER($A167),N($A167)&gt;=18264,N($A167)&lt;=73050)),$B167="",$C167="",NOT(AND(ISNUMBER($D167),N($D167)&gt;=0,N($D167)&lt;=500,INT(N($D167))=N($D167))),NOT(OR($E167="Yes",$E167="No"))),"Check inputs","OK"))</f>
        <v/>
      </c>
    </row>
    <row r="168" spans="1:6" x14ac:dyDescent="0.25">
      <c r="A168" s="30"/>
      <c r="B168" s="12"/>
      <c r="C168" s="12"/>
      <c r="D168" s="18"/>
      <c r="E168" s="31"/>
      <c r="F168" s="15" t="str">
        <f>IF(COUNTA($A168:$E168)=0,"",IF(OR(NOT(AND(ISNUMBER($A168),N($A168)&gt;=18264,N($A168)&lt;=73050)),$B168="",$C168="",NOT(AND(ISNUMBER($D168),N($D168)&gt;=0,N($D168)&lt;=500,INT(N($D168))=N($D168))),NOT(OR($E168="Yes",$E168="No"))),"Check inputs","OK"))</f>
        <v/>
      </c>
    </row>
    <row r="169" spans="1:6" x14ac:dyDescent="0.25">
      <c r="A169" s="30"/>
      <c r="B169" s="12"/>
      <c r="C169" s="12"/>
      <c r="D169" s="18"/>
      <c r="E169" s="31"/>
      <c r="F169" s="15" t="str">
        <f>IF(COUNTA($A169:$E169)=0,"",IF(OR(NOT(AND(ISNUMBER($A169),N($A169)&gt;=18264,N($A169)&lt;=73050)),$B169="",$C169="",NOT(AND(ISNUMBER($D169),N($D169)&gt;=0,N($D169)&lt;=500,INT(N($D169))=N($D169))),NOT(OR($E169="Yes",$E169="No"))),"Check inputs","OK"))</f>
        <v/>
      </c>
    </row>
    <row r="170" spans="1:6" x14ac:dyDescent="0.25">
      <c r="A170" s="30"/>
      <c r="B170" s="12"/>
      <c r="C170" s="12"/>
      <c r="D170" s="18"/>
      <c r="E170" s="31"/>
      <c r="F170" s="15" t="str">
        <f>IF(COUNTA($A170:$E170)=0,"",IF(OR(NOT(AND(ISNUMBER($A170),N($A170)&gt;=18264,N($A170)&lt;=73050)),$B170="",$C170="",NOT(AND(ISNUMBER($D170),N($D170)&gt;=0,N($D170)&lt;=500,INT(N($D170))=N($D170))),NOT(OR($E170="Yes",$E170="No"))),"Check inputs","OK"))</f>
        <v/>
      </c>
    </row>
    <row r="171" spans="1:6" x14ac:dyDescent="0.25">
      <c r="A171" s="30"/>
      <c r="B171" s="12"/>
      <c r="C171" s="12"/>
      <c r="D171" s="18"/>
      <c r="E171" s="31"/>
      <c r="F171" s="15" t="str">
        <f>IF(COUNTA($A171:$E171)=0,"",IF(OR(NOT(AND(ISNUMBER($A171),N($A171)&gt;=18264,N($A171)&lt;=73050)),$B171="",$C171="",NOT(AND(ISNUMBER($D171),N($D171)&gt;=0,N($D171)&lt;=500,INT(N($D171))=N($D171))),NOT(OR($E171="Yes",$E171="No"))),"Check inputs","OK"))</f>
        <v/>
      </c>
    </row>
    <row r="172" spans="1:6" x14ac:dyDescent="0.25">
      <c r="A172" s="30"/>
      <c r="B172" s="12"/>
      <c r="C172" s="12"/>
      <c r="D172" s="18"/>
      <c r="E172" s="31"/>
      <c r="F172" s="15" t="str">
        <f>IF(COUNTA($A172:$E172)=0,"",IF(OR(NOT(AND(ISNUMBER($A172),N($A172)&gt;=18264,N($A172)&lt;=73050)),$B172="",$C172="",NOT(AND(ISNUMBER($D172),N($D172)&gt;=0,N($D172)&lt;=500,INT(N($D172))=N($D172))),NOT(OR($E172="Yes",$E172="No"))),"Check inputs","OK"))</f>
        <v/>
      </c>
    </row>
    <row r="173" spans="1:6" x14ac:dyDescent="0.25">
      <c r="A173" s="30"/>
      <c r="B173" s="12"/>
      <c r="C173" s="12"/>
      <c r="D173" s="18"/>
      <c r="E173" s="31"/>
      <c r="F173" s="15" t="str">
        <f>IF(COUNTA($A173:$E173)=0,"",IF(OR(NOT(AND(ISNUMBER($A173),N($A173)&gt;=18264,N($A173)&lt;=73050)),$B173="",$C173="",NOT(AND(ISNUMBER($D173),N($D173)&gt;=0,N($D173)&lt;=500,INT(N($D173))=N($D173))),NOT(OR($E173="Yes",$E173="No"))),"Check inputs","OK"))</f>
        <v/>
      </c>
    </row>
    <row r="174" spans="1:6" x14ac:dyDescent="0.25">
      <c r="A174" s="30"/>
      <c r="B174" s="12"/>
      <c r="C174" s="12"/>
      <c r="D174" s="18"/>
      <c r="E174" s="31"/>
      <c r="F174" s="15" t="str">
        <f>IF(COUNTA($A174:$E174)=0,"",IF(OR(NOT(AND(ISNUMBER($A174),N($A174)&gt;=18264,N($A174)&lt;=73050)),$B174="",$C174="",NOT(AND(ISNUMBER($D174),N($D174)&gt;=0,N($D174)&lt;=500,INT(N($D174))=N($D174))),NOT(OR($E174="Yes",$E174="No"))),"Check inputs","OK"))</f>
        <v/>
      </c>
    </row>
    <row r="175" spans="1:6" x14ac:dyDescent="0.25">
      <c r="A175" s="30"/>
      <c r="B175" s="12"/>
      <c r="C175" s="12"/>
      <c r="D175" s="18"/>
      <c r="E175" s="31"/>
      <c r="F175" s="15" t="str">
        <f>IF(COUNTA($A175:$E175)=0,"",IF(OR(NOT(AND(ISNUMBER($A175),N($A175)&gt;=18264,N($A175)&lt;=73050)),$B175="",$C175="",NOT(AND(ISNUMBER($D175),N($D175)&gt;=0,N($D175)&lt;=500,INT(N($D175))=N($D175))),NOT(OR($E175="Yes",$E175="No"))),"Check inputs","OK"))</f>
        <v/>
      </c>
    </row>
    <row r="176" spans="1:6" x14ac:dyDescent="0.25">
      <c r="A176" s="30"/>
      <c r="B176" s="12"/>
      <c r="C176" s="12"/>
      <c r="D176" s="18"/>
      <c r="E176" s="31"/>
      <c r="F176" s="15" t="str">
        <f>IF(COUNTA($A176:$E176)=0,"",IF(OR(NOT(AND(ISNUMBER($A176),N($A176)&gt;=18264,N($A176)&lt;=73050)),$B176="",$C176="",NOT(AND(ISNUMBER($D176),N($D176)&gt;=0,N($D176)&lt;=500,INT(N($D176))=N($D176))),NOT(OR($E176="Yes",$E176="No"))),"Check inputs","OK"))</f>
        <v/>
      </c>
    </row>
    <row r="177" spans="1:6" x14ac:dyDescent="0.25">
      <c r="A177" s="30"/>
      <c r="B177" s="12"/>
      <c r="C177" s="12"/>
      <c r="D177" s="18"/>
      <c r="E177" s="31"/>
      <c r="F177" s="15" t="str">
        <f>IF(COUNTA($A177:$E177)=0,"",IF(OR(NOT(AND(ISNUMBER($A177),N($A177)&gt;=18264,N($A177)&lt;=73050)),$B177="",$C177="",NOT(AND(ISNUMBER($D177),N($D177)&gt;=0,N($D177)&lt;=500,INT(N($D177))=N($D177))),NOT(OR($E177="Yes",$E177="No"))),"Check inputs","OK"))</f>
        <v/>
      </c>
    </row>
    <row r="178" spans="1:6" x14ac:dyDescent="0.25">
      <c r="A178" s="30"/>
      <c r="B178" s="12"/>
      <c r="C178" s="12"/>
      <c r="D178" s="18"/>
      <c r="E178" s="31"/>
      <c r="F178" s="15" t="str">
        <f>IF(COUNTA($A178:$E178)=0,"",IF(OR(NOT(AND(ISNUMBER($A178),N($A178)&gt;=18264,N($A178)&lt;=73050)),$B178="",$C178="",NOT(AND(ISNUMBER($D178),N($D178)&gt;=0,N($D178)&lt;=500,INT(N($D178))=N($D178))),NOT(OR($E178="Yes",$E178="No"))),"Check inputs","OK"))</f>
        <v/>
      </c>
    </row>
    <row r="179" spans="1:6" x14ac:dyDescent="0.25">
      <c r="A179" s="30"/>
      <c r="B179" s="12"/>
      <c r="C179" s="12"/>
      <c r="D179" s="18"/>
      <c r="E179" s="31"/>
      <c r="F179" s="15" t="str">
        <f>IF(COUNTA($A179:$E179)=0,"",IF(OR(NOT(AND(ISNUMBER($A179),N($A179)&gt;=18264,N($A179)&lt;=73050)),$B179="",$C179="",NOT(AND(ISNUMBER($D179),N($D179)&gt;=0,N($D179)&lt;=500,INT(N($D179))=N($D179))),NOT(OR($E179="Yes",$E179="No"))),"Check inputs","OK"))</f>
        <v/>
      </c>
    </row>
    <row r="180" spans="1:6" x14ac:dyDescent="0.25">
      <c r="A180" s="30"/>
      <c r="B180" s="12"/>
      <c r="C180" s="12"/>
      <c r="D180" s="18"/>
      <c r="E180" s="31"/>
      <c r="F180" s="15" t="str">
        <f>IF(COUNTA($A180:$E180)=0,"",IF(OR(NOT(AND(ISNUMBER($A180),N($A180)&gt;=18264,N($A180)&lt;=73050)),$B180="",$C180="",NOT(AND(ISNUMBER($D180),N($D180)&gt;=0,N($D180)&lt;=500,INT(N($D180))=N($D180))),NOT(OR($E180="Yes",$E180="No"))),"Check inputs","OK"))</f>
        <v/>
      </c>
    </row>
    <row r="181" spans="1:6" x14ac:dyDescent="0.25">
      <c r="A181" s="30"/>
      <c r="B181" s="12"/>
      <c r="C181" s="12"/>
      <c r="D181" s="18"/>
      <c r="E181" s="31"/>
      <c r="F181" s="15" t="str">
        <f>IF(COUNTA($A181:$E181)=0,"",IF(OR(NOT(AND(ISNUMBER($A181),N($A181)&gt;=18264,N($A181)&lt;=73050)),$B181="",$C181="",NOT(AND(ISNUMBER($D181),N($D181)&gt;=0,N($D181)&lt;=500,INT(N($D181))=N($D181))),NOT(OR($E181="Yes",$E181="No"))),"Check inputs","OK"))</f>
        <v/>
      </c>
    </row>
    <row r="182" spans="1:6" x14ac:dyDescent="0.25">
      <c r="A182" s="30"/>
      <c r="B182" s="12"/>
      <c r="C182" s="12"/>
      <c r="D182" s="18"/>
      <c r="E182" s="31"/>
      <c r="F182" s="15" t="str">
        <f>IF(COUNTA($A182:$E182)=0,"",IF(OR(NOT(AND(ISNUMBER($A182),N($A182)&gt;=18264,N($A182)&lt;=73050)),$B182="",$C182="",NOT(AND(ISNUMBER($D182),N($D182)&gt;=0,N($D182)&lt;=500,INT(N($D182))=N($D182))),NOT(OR($E182="Yes",$E182="No"))),"Check inputs","OK"))</f>
        <v/>
      </c>
    </row>
    <row r="183" spans="1:6" x14ac:dyDescent="0.25">
      <c r="A183" s="30"/>
      <c r="B183" s="12"/>
      <c r="C183" s="12"/>
      <c r="D183" s="18"/>
      <c r="E183" s="31"/>
      <c r="F183" s="15" t="str">
        <f>IF(COUNTA($A183:$E183)=0,"",IF(OR(NOT(AND(ISNUMBER($A183),N($A183)&gt;=18264,N($A183)&lt;=73050)),$B183="",$C183="",NOT(AND(ISNUMBER($D183),N($D183)&gt;=0,N($D183)&lt;=500,INT(N($D183))=N($D183))),NOT(OR($E183="Yes",$E183="No"))),"Check inputs","OK"))</f>
        <v/>
      </c>
    </row>
    <row r="184" spans="1:6" x14ac:dyDescent="0.25">
      <c r="A184" s="30"/>
      <c r="B184" s="12"/>
      <c r="C184" s="12"/>
      <c r="D184" s="18"/>
      <c r="E184" s="31"/>
      <c r="F184" s="15" t="str">
        <f>IF(COUNTA($A184:$E184)=0,"",IF(OR(NOT(AND(ISNUMBER($A184),N($A184)&gt;=18264,N($A184)&lt;=73050)),$B184="",$C184="",NOT(AND(ISNUMBER($D184),N($D184)&gt;=0,N($D184)&lt;=500,INT(N($D184))=N($D184))),NOT(OR($E184="Yes",$E184="No"))),"Check inputs","OK"))</f>
        <v/>
      </c>
    </row>
    <row r="185" spans="1:6" x14ac:dyDescent="0.25">
      <c r="A185" s="30"/>
      <c r="B185" s="12"/>
      <c r="C185" s="12"/>
      <c r="D185" s="18"/>
      <c r="E185" s="31"/>
      <c r="F185" s="15" t="str">
        <f>IF(COUNTA($A185:$E185)=0,"",IF(OR(NOT(AND(ISNUMBER($A185),N($A185)&gt;=18264,N($A185)&lt;=73050)),$B185="",$C185="",NOT(AND(ISNUMBER($D185),N($D185)&gt;=0,N($D185)&lt;=500,INT(N($D185))=N($D185))),NOT(OR($E185="Yes",$E185="No"))),"Check inputs","OK"))</f>
        <v/>
      </c>
    </row>
    <row r="186" spans="1:6" x14ac:dyDescent="0.25">
      <c r="A186" s="30"/>
      <c r="B186" s="12"/>
      <c r="C186" s="12"/>
      <c r="D186" s="18"/>
      <c r="E186" s="31"/>
      <c r="F186" s="15" t="str">
        <f>IF(COUNTA($A186:$E186)=0,"",IF(OR(NOT(AND(ISNUMBER($A186),N($A186)&gt;=18264,N($A186)&lt;=73050)),$B186="",$C186="",NOT(AND(ISNUMBER($D186),N($D186)&gt;=0,N($D186)&lt;=500,INT(N($D186))=N($D186))),NOT(OR($E186="Yes",$E186="No"))),"Check inputs","OK"))</f>
        <v/>
      </c>
    </row>
    <row r="187" spans="1:6" x14ac:dyDescent="0.25">
      <c r="A187" s="30"/>
      <c r="B187" s="12"/>
      <c r="C187" s="12"/>
      <c r="D187" s="18"/>
      <c r="E187" s="31"/>
      <c r="F187" s="15" t="str">
        <f>IF(COUNTA($A187:$E187)=0,"",IF(OR(NOT(AND(ISNUMBER($A187),N($A187)&gt;=18264,N($A187)&lt;=73050)),$B187="",$C187="",NOT(AND(ISNUMBER($D187),N($D187)&gt;=0,N($D187)&lt;=500,INT(N($D187))=N($D187))),NOT(OR($E187="Yes",$E187="No"))),"Check inputs","OK"))</f>
        <v/>
      </c>
    </row>
    <row r="188" spans="1:6" x14ac:dyDescent="0.25">
      <c r="A188" s="30"/>
      <c r="B188" s="12"/>
      <c r="C188" s="12"/>
      <c r="D188" s="18"/>
      <c r="E188" s="31"/>
      <c r="F188" s="15" t="str">
        <f>IF(COUNTA($A188:$E188)=0,"",IF(OR(NOT(AND(ISNUMBER($A188),N($A188)&gt;=18264,N($A188)&lt;=73050)),$B188="",$C188="",NOT(AND(ISNUMBER($D188),N($D188)&gt;=0,N($D188)&lt;=500,INT(N($D188))=N($D188))),NOT(OR($E188="Yes",$E188="No"))),"Check inputs","OK"))</f>
        <v/>
      </c>
    </row>
    <row r="189" spans="1:6" x14ac:dyDescent="0.25">
      <c r="A189" s="30"/>
      <c r="B189" s="12"/>
      <c r="C189" s="12"/>
      <c r="D189" s="18"/>
      <c r="E189" s="31"/>
      <c r="F189" s="15" t="str">
        <f>IF(COUNTA($A189:$E189)=0,"",IF(OR(NOT(AND(ISNUMBER($A189),N($A189)&gt;=18264,N($A189)&lt;=73050)),$B189="",$C189="",NOT(AND(ISNUMBER($D189),N($D189)&gt;=0,N($D189)&lt;=500,INT(N($D189))=N($D189))),NOT(OR($E189="Yes",$E189="No"))),"Check inputs","OK"))</f>
        <v/>
      </c>
    </row>
    <row r="190" spans="1:6" x14ac:dyDescent="0.25">
      <c r="A190" s="30"/>
      <c r="B190" s="12"/>
      <c r="C190" s="12"/>
      <c r="D190" s="18"/>
      <c r="E190" s="31"/>
      <c r="F190" s="15" t="str">
        <f>IF(COUNTA($A190:$E190)=0,"",IF(OR(NOT(AND(ISNUMBER($A190),N($A190)&gt;=18264,N($A190)&lt;=73050)),$B190="",$C190="",NOT(AND(ISNUMBER($D190),N($D190)&gt;=0,N($D190)&lt;=500,INT(N($D190))=N($D190))),NOT(OR($E190="Yes",$E190="No"))),"Check inputs","OK"))</f>
        <v/>
      </c>
    </row>
    <row r="191" spans="1:6" x14ac:dyDescent="0.25">
      <c r="A191" s="30"/>
      <c r="B191" s="12"/>
      <c r="C191" s="12"/>
      <c r="D191" s="18"/>
      <c r="E191" s="31"/>
      <c r="F191" s="15" t="str">
        <f>IF(COUNTA($A191:$E191)=0,"",IF(OR(NOT(AND(ISNUMBER($A191),N($A191)&gt;=18264,N($A191)&lt;=73050)),$B191="",$C191="",NOT(AND(ISNUMBER($D191),N($D191)&gt;=0,N($D191)&lt;=500,INT(N($D191))=N($D191))),NOT(OR($E191="Yes",$E191="No"))),"Check inputs","OK"))</f>
        <v/>
      </c>
    </row>
    <row r="192" spans="1:6" x14ac:dyDescent="0.25">
      <c r="A192" s="30"/>
      <c r="B192" s="12"/>
      <c r="C192" s="12"/>
      <c r="D192" s="18"/>
      <c r="E192" s="31"/>
      <c r="F192" s="15" t="str">
        <f>IF(COUNTA($A192:$E192)=0,"",IF(OR(NOT(AND(ISNUMBER($A192),N($A192)&gt;=18264,N($A192)&lt;=73050)),$B192="",$C192="",NOT(AND(ISNUMBER($D192),N($D192)&gt;=0,N($D192)&lt;=500,INT(N($D192))=N($D192))),NOT(OR($E192="Yes",$E192="No"))),"Check inputs","OK"))</f>
        <v/>
      </c>
    </row>
    <row r="193" spans="1:6" x14ac:dyDescent="0.25">
      <c r="A193" s="30"/>
      <c r="B193" s="12"/>
      <c r="C193" s="12"/>
      <c r="D193" s="18"/>
      <c r="E193" s="31"/>
      <c r="F193" s="15" t="str">
        <f>IF(COUNTA($A193:$E193)=0,"",IF(OR(NOT(AND(ISNUMBER($A193),N($A193)&gt;=18264,N($A193)&lt;=73050)),$B193="",$C193="",NOT(AND(ISNUMBER($D193),N($D193)&gt;=0,N($D193)&lt;=500,INT(N($D193))=N($D193))),NOT(OR($E193="Yes",$E193="No"))),"Check inputs","OK"))</f>
        <v/>
      </c>
    </row>
    <row r="194" spans="1:6" x14ac:dyDescent="0.25">
      <c r="A194" s="30"/>
      <c r="B194" s="12"/>
      <c r="C194" s="12"/>
      <c r="D194" s="18"/>
      <c r="E194" s="31"/>
      <c r="F194" s="15" t="str">
        <f>IF(COUNTA($A194:$E194)=0,"",IF(OR(NOT(AND(ISNUMBER($A194),N($A194)&gt;=18264,N($A194)&lt;=73050)),$B194="",$C194="",NOT(AND(ISNUMBER($D194),N($D194)&gt;=0,N($D194)&lt;=500,INT(N($D194))=N($D194))),NOT(OR($E194="Yes",$E194="No"))),"Check inputs","OK"))</f>
        <v/>
      </c>
    </row>
    <row r="195" spans="1:6" x14ac:dyDescent="0.25">
      <c r="A195" s="30"/>
      <c r="B195" s="12"/>
      <c r="C195" s="12"/>
      <c r="D195" s="18"/>
      <c r="E195" s="31"/>
      <c r="F195" s="15" t="str">
        <f>IF(COUNTA($A195:$E195)=0,"",IF(OR(NOT(AND(ISNUMBER($A195),N($A195)&gt;=18264,N($A195)&lt;=73050)),$B195="",$C195="",NOT(AND(ISNUMBER($D195),N($D195)&gt;=0,N($D195)&lt;=500,INT(N($D195))=N($D195))),NOT(OR($E195="Yes",$E195="No"))),"Check inputs","OK"))</f>
        <v/>
      </c>
    </row>
    <row r="196" spans="1:6" x14ac:dyDescent="0.25">
      <c r="A196" s="30"/>
      <c r="B196" s="12"/>
      <c r="C196" s="12"/>
      <c r="D196" s="18"/>
      <c r="E196" s="31"/>
      <c r="F196" s="15" t="str">
        <f>IF(COUNTA($A196:$E196)=0,"",IF(OR(NOT(AND(ISNUMBER($A196),N($A196)&gt;=18264,N($A196)&lt;=73050)),$B196="",$C196="",NOT(AND(ISNUMBER($D196),N($D196)&gt;=0,N($D196)&lt;=500,INT(N($D196))=N($D196))),NOT(OR($E196="Yes",$E196="No"))),"Check inputs","OK"))</f>
        <v/>
      </c>
    </row>
    <row r="197" spans="1:6" x14ac:dyDescent="0.25">
      <c r="A197" s="30"/>
      <c r="B197" s="12"/>
      <c r="C197" s="12"/>
      <c r="D197" s="18"/>
      <c r="E197" s="31"/>
      <c r="F197" s="15" t="str">
        <f>IF(COUNTA($A197:$E197)=0,"",IF(OR(NOT(AND(ISNUMBER($A197),N($A197)&gt;=18264,N($A197)&lt;=73050)),$B197="",$C197="",NOT(AND(ISNUMBER($D197),N($D197)&gt;=0,N($D197)&lt;=500,INT(N($D197))=N($D197))),NOT(OR($E197="Yes",$E197="No"))),"Check inputs","OK"))</f>
        <v/>
      </c>
    </row>
    <row r="198" spans="1:6" x14ac:dyDescent="0.25">
      <c r="A198" s="30"/>
      <c r="B198" s="12"/>
      <c r="C198" s="12"/>
      <c r="D198" s="18"/>
      <c r="E198" s="31"/>
      <c r="F198" s="15" t="str">
        <f>IF(COUNTA($A198:$E198)=0,"",IF(OR(NOT(AND(ISNUMBER($A198),N($A198)&gt;=18264,N($A198)&lt;=73050)),$B198="",$C198="",NOT(AND(ISNUMBER($D198),N($D198)&gt;=0,N($D198)&lt;=500,INT(N($D198))=N($D198))),NOT(OR($E198="Yes",$E198="No"))),"Check inputs","OK"))</f>
        <v/>
      </c>
    </row>
    <row r="199" spans="1:6" x14ac:dyDescent="0.25">
      <c r="A199" s="30"/>
      <c r="B199" s="12"/>
      <c r="C199" s="12"/>
      <c r="D199" s="18"/>
      <c r="E199" s="31"/>
      <c r="F199" s="15" t="str">
        <f>IF(COUNTA($A199:$E199)=0,"",IF(OR(NOT(AND(ISNUMBER($A199),N($A199)&gt;=18264,N($A199)&lt;=73050)),$B199="",$C199="",NOT(AND(ISNUMBER($D199),N($D199)&gt;=0,N($D199)&lt;=500,INT(N($D199))=N($D199))),NOT(OR($E199="Yes",$E199="No"))),"Check inputs","OK"))</f>
        <v/>
      </c>
    </row>
    <row r="200" spans="1:6" x14ac:dyDescent="0.25">
      <c r="A200" s="30"/>
      <c r="B200" s="12"/>
      <c r="C200" s="12"/>
      <c r="D200" s="18"/>
      <c r="E200" s="31"/>
      <c r="F200" s="15" t="str">
        <f>IF(COUNTA($A200:$E200)=0,"",IF(OR(NOT(AND(ISNUMBER($A200),N($A200)&gt;=18264,N($A200)&lt;=73050)),$B200="",$C200="",NOT(AND(ISNUMBER($D200),N($D200)&gt;=0,N($D200)&lt;=500,INT(N($D200))=N($D200))),NOT(OR($E200="Yes",$E200="No"))),"Check inputs","OK"))</f>
        <v/>
      </c>
    </row>
    <row r="201" spans="1:6" x14ac:dyDescent="0.25">
      <c r="A201" s="30"/>
      <c r="B201" s="12"/>
      <c r="C201" s="12"/>
      <c r="D201" s="18"/>
      <c r="E201" s="31"/>
      <c r="F201" s="15" t="str">
        <f>IF(COUNTA($A201:$E201)=0,"",IF(OR(NOT(AND(ISNUMBER($A201),N($A201)&gt;=18264,N($A201)&lt;=73050)),$B201="",$C201="",NOT(AND(ISNUMBER($D201),N($D201)&gt;=0,N($D201)&lt;=500,INT(N($D201))=N($D201))),NOT(OR($E201="Yes",$E201="No"))),"Check inputs","OK"))</f>
        <v/>
      </c>
    </row>
  </sheetData>
  <conditionalFormatting sqref="F2:F201">
    <cfRule type="expression" dxfId="24" priority="60">
      <formula>$F2="Check inputs"</formula>
    </cfRule>
  </conditionalFormatting>
  <dataValidations count="6">
    <dataValidation type="decimal" allowBlank="1" showErrorMessage="1" errorTitle="Invalid date" error="Enter a date from 1950 to 2099." sqref="A10:A201">
      <formula1>18264</formula1>
      <formula2>73050</formula2>
    </dataValidation>
    <dataValidation type="decimal" allowBlank="1" showErrorMessage="1" errorTitle="Invalid date" error="Enter a date from 1950 to 2099." sqref="A2:A201">
      <formula1>18264</formula1>
      <formula2>73050</formula2>
    </dataValidation>
    <dataValidation type="whole" allowBlank="1" showErrorMessage="1" errorTitle="Invalid attendee count" error="Enter a whole number from 0 to 500." sqref="D10:D201">
      <formula1>0</formula1>
      <formula2>500</formula2>
    </dataValidation>
    <dataValidation type="whole" allowBlank="1" showErrorMessage="1" errorTitle="Invalid attendee count" error="Enter a whole number from 0 to 500." sqref="D2:D201">
      <formula1>0</formula1>
      <formula2>500</formula2>
    </dataValidation>
    <dataValidation type="list" allowBlank="1" showErrorMessage="1" errorTitle="Yes or No" error="Pick Yes or No." sqref="E10:E201">
      <formula1>"Yes,No"</formula1>
    </dataValidation>
    <dataValidation type="list" allowBlank="1" showErrorMessage="1" errorTitle="Yes or No" error="Pick Yes or No." sqref="E2:E201">
      <formula1>"Yes,No"</formula1>
    </dataValidation>
  </dataValidation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howGridLines="0"/>
  </sheetViews>
  <sheetFormatPr defaultRowHeight="15" outlineLevelRow="0" outlineLevelCol="0" x14ac:dyDescent="55"/>
  <cols>
    <col min="1" max="1" width="30" customWidth="1"/>
    <col min="2" max="2" width="14" customWidth="1"/>
    <col min="3" max="6" width="20" customWidth="1"/>
  </cols>
  <sheetData>
    <row r="1" spans="1:6" x14ac:dyDescent="0.25">
      <c r="A1" s="1" t="s">
        <v>0</v>
      </c>
      <c r="B1" s="1"/>
      <c r="C1" s="1"/>
      <c r="D1" s="1"/>
      <c r="E1" s="1"/>
      <c r="F1" s="1"/>
    </row>
    <row r="2" spans="1:6" x14ac:dyDescent="0.25">
      <c r="A2" s="4" t="str">
        <f>IF(JSA!$B$1="","",JSA!$B$1)</f>
        <v>Replace compressor on rooftop unit RTU-2</v>
      </c>
      <c r="B2" s="4"/>
      <c r="C2" s="4"/>
      <c r="D2" s="4"/>
      <c r="E2" s="4"/>
      <c r="F2" s="4"/>
    </row>
    <row r="3" spans="1:6" x14ac:dyDescent="0.25">
      <c r="A3" s="2"/>
      <c r="F3" s="2"/>
    </row>
    <row r="4" ht="30" customHeight="1" spans="1:6" x14ac:dyDescent="0.25">
      <c r="A4" s="27" t="s">
        <v>110</v>
      </c>
      <c r="B4" s="27" t="s">
        <v>111</v>
      </c>
      <c r="C4" s="27" t="s">
        <v>112</v>
      </c>
      <c r="D4" s="27"/>
      <c r="E4" s="27"/>
      <c r="F4" s="27"/>
    </row>
    <row r="5" ht="22" customHeight="1" spans="1:6" x14ac:dyDescent="0.25">
      <c r="A5" s="32" t="s">
        <v>113</v>
      </c>
      <c r="B5" s="33">
        <f>SUMPRODUCT(--(JSA!$M$8:$M$57&lt;&gt;""))</f>
        <v>8</v>
      </c>
      <c r="C5" s="7" t="s">
        <v>114</v>
      </c>
      <c r="D5" s="7"/>
      <c r="E5" s="7"/>
      <c r="F5" s="7"/>
    </row>
    <row r="6" ht="22" customHeight="1" spans="1:6" x14ac:dyDescent="0.25">
      <c r="A6" s="32" t="s">
        <v>115</v>
      </c>
      <c r="B6" s="33">
        <f>IF($B$15&gt;0,"Check data",COUNTIF(JSA!$G$8:$G$57,"High")+COUNTIF(JSA!$G$8:$G$57,"Extreme"))</f>
        <v>5</v>
      </c>
      <c r="C6" s="7" t="s">
        <v>116</v>
      </c>
      <c r="D6" s="7"/>
      <c r="E6" s="7"/>
      <c r="F6" s="7"/>
    </row>
    <row r="7" ht="22" customHeight="1" spans="1:6" x14ac:dyDescent="0.25">
      <c r="A7" s="32" t="s">
        <v>117</v>
      </c>
      <c r="B7" s="33">
        <f>IF($B$15&gt;0,"Check data",COUNTIF(JSA!$L$8:$L$57,"High")+COUNTIF(JSA!$L$8:$L$57,"Extreme"))</f>
        <v>1</v>
      </c>
      <c r="C7" s="7" t="s">
        <v>118</v>
      </c>
      <c r="D7" s="7"/>
      <c r="E7" s="7"/>
      <c r="F7" s="7"/>
    </row>
    <row r="8" ht="22" customHeight="1" spans="1:6" x14ac:dyDescent="0.25">
      <c r="A8" s="32" t="s">
        <v>119</v>
      </c>
      <c r="B8" s="34">
        <f>IF($B$15&gt;0,"Check data",IF($B$5=0,"n/a",SUM(JSA!$F$8:$F$57)/$B$5))</f>
        <v>10.875</v>
      </c>
      <c r="C8" s="7" t="s">
        <v>120</v>
      </c>
      <c r="D8" s="7"/>
      <c r="E8" s="7"/>
      <c r="F8" s="7"/>
    </row>
    <row r="9" ht="22" customHeight="1" spans="1:6" x14ac:dyDescent="0.25">
      <c r="A9" s="32" t="s">
        <v>121</v>
      </c>
      <c r="B9" s="34">
        <f>IF($B$15&gt;0,"Check data",IF($B$5=0,"n/a",SUM(JSA!$K$8:$K$57)/$B$5))</f>
        <v>5.25</v>
      </c>
      <c r="C9" s="7" t="s">
        <v>122</v>
      </c>
      <c r="D9" s="7"/>
      <c r="E9" s="7"/>
      <c r="F9" s="7"/>
    </row>
    <row r="10" ht="34" customHeight="1" spans="1:6" x14ac:dyDescent="0.25">
      <c r="A10" s="32" t="s">
        <v>123</v>
      </c>
      <c r="B10" s="35">
        <f>IF($B$15&gt;0,"Check data",IF(SUM(JSA!$F$8:$F$57)=0,"n/a",(SUM(JSA!$F$8:$F$57)-SUM(JSA!$K$8:$K$57))/SUM(JSA!$F$8:$F$57)))</f>
        <v>0.517241379310345</v>
      </c>
      <c r="C10" s="7" t="s">
        <v>124</v>
      </c>
      <c r="D10" s="7"/>
      <c r="E10" s="7"/>
      <c r="F10" s="7"/>
    </row>
    <row r="11" ht="22" customHeight="1" spans="1:6" x14ac:dyDescent="0.25">
      <c r="A11" s="32" t="s">
        <v>125</v>
      </c>
      <c r="B11" s="33">
        <f>IF($B$15&gt;0,"Check data",IF($B$5=0,"n/a",MAX(JSA!$K$8:$K$57)))</f>
        <v>10</v>
      </c>
      <c r="C11" s="7" t="s">
        <v>126</v>
      </c>
      <c r="D11" s="7"/>
      <c r="E11" s="7"/>
      <c r="F11" s="7"/>
    </row>
    <row r="12" ht="22" customHeight="1" spans="1:6" x14ac:dyDescent="0.25">
      <c r="A12" s="32" t="s">
        <v>127</v>
      </c>
      <c r="B12" s="35">
        <f>IF($B$15&gt;0,"Check data",IF(COUNTA('Sign-off'!$A$2:$A$201)=0,"n/a",COUNTIF('Sign-off'!$D$2:$D$201,"Yes")/COUNTA('Sign-off'!$A$2:$A$201)))</f>
        <v>0.75</v>
      </c>
      <c r="C12" s="7" t="s">
        <v>128</v>
      </c>
      <c r="D12" s="7"/>
      <c r="E12" s="7"/>
      <c r="F12" s="7"/>
    </row>
    <row r="13" ht="22" customHeight="1" spans="1:6" x14ac:dyDescent="0.25">
      <c r="A13" s="32" t="s">
        <v>129</v>
      </c>
      <c r="B13" s="33">
        <f>SUMPRODUCT(--('Toolbox Talks'!$F$2:$F$201&lt;&gt;""))</f>
        <v>3</v>
      </c>
      <c r="C13" s="7" t="s">
        <v>130</v>
      </c>
      <c r="D13" s="7"/>
      <c r="E13" s="7"/>
      <c r="F13" s="7"/>
    </row>
    <row r="14" ht="22" customHeight="1" spans="1:6" x14ac:dyDescent="0.25">
      <c r="A14" s="32" t="s">
        <v>131</v>
      </c>
      <c r="B14" s="33">
        <f>IF($B$15&gt;0,"Check data",SUM('Toolbox Talks'!$D$2:$D$201))</f>
        <v>18</v>
      </c>
      <c r="C14" s="7" t="s">
        <v>132</v>
      </c>
      <c r="D14" s="7"/>
      <c r="E14" s="7"/>
      <c r="F14" s="7"/>
    </row>
    <row r="15" ht="34" customHeight="1" spans="1:6" x14ac:dyDescent="0.25">
      <c r="A15" s="32" t="s">
        <v>133</v>
      </c>
      <c r="B15" s="33">
        <f>SUMPRODUCT((JSA!$M$8:$M$57&lt;&gt;"")*(JSA!$M$8:$M$57&lt;&gt;"OK"))+SUMPRODUCT(('Sign-off'!$E$2:$E$201&lt;&gt;"")*('Sign-off'!$E$2:$E$201&lt;&gt;"OK"))+SUMPRODUCT(('Toolbox Talks'!$F$2:$F$201&lt;&gt;"")*('Toolbox Talks'!$F$2:$F$201&lt;&gt;"OK"))+IF('Risk Matrix'!$E$2="OK",0,1)+IF(JSA!$D$3="OK",0,1)</f>
        <v>0</v>
      </c>
      <c r="C15" s="7" t="s">
        <v>134</v>
      </c>
      <c r="D15" s="7"/>
      <c r="E15" s="7"/>
      <c r="F15" s="7"/>
    </row>
    <row r="16" ht="22" customHeight="1" spans="1:6" x14ac:dyDescent="0.25">
      <c r="A16" s="32" t="s">
        <v>135</v>
      </c>
      <c r="B16" s="36" t="str">
        <f>IF($B$15&gt;0,"Check data","OK")</f>
        <v>OK</v>
      </c>
      <c r="C16" s="7" t="s">
        <v>136</v>
      </c>
      <c r="D16" s="7"/>
      <c r="E16" s="7"/>
      <c r="F16" s="7"/>
    </row>
    <row r="17" spans="1:6" x14ac:dyDescent="0.25">
      <c r="A17" s="2"/>
      <c r="F17" s="2"/>
    </row>
    <row r="18" ht="30" customHeight="1" spans="1:6" x14ac:dyDescent="0.25">
      <c r="A18" s="37" t="s">
        <v>36</v>
      </c>
      <c r="B18" s="37"/>
      <c r="C18" s="37"/>
      <c r="D18" s="37"/>
      <c r="E18" s="37"/>
      <c r="F18" s="37"/>
    </row>
  </sheetData>
  <mergeCells count="16">
    <mergeCell ref="A1:F1"/>
    <mergeCell ref="A2:F2"/>
    <mergeCell ref="C4:F4"/>
    <mergeCell ref="C5:F5"/>
    <mergeCell ref="C6:F6"/>
    <mergeCell ref="C7:F7"/>
    <mergeCell ref="C8:F8"/>
    <mergeCell ref="C9:F9"/>
    <mergeCell ref="C10:F10"/>
    <mergeCell ref="C11:F11"/>
    <mergeCell ref="C12:F12"/>
    <mergeCell ref="C13:F13"/>
    <mergeCell ref="C14:F14"/>
    <mergeCell ref="C15:F15"/>
    <mergeCell ref="C16:F16"/>
    <mergeCell ref="A18:F18"/>
  </mergeCells>
  <conditionalFormatting sqref="B6">
    <cfRule type="expression" dxfId="25" priority="70">
      <formula>B6="Check data"</formula>
    </cfRule>
  </conditionalFormatting>
  <conditionalFormatting sqref="B7">
    <cfRule type="expression" dxfId="26" priority="71">
      <formula>B7="Check data"</formula>
    </cfRule>
  </conditionalFormatting>
  <conditionalFormatting sqref="B8">
    <cfRule type="expression" dxfId="27" priority="72">
      <formula>B8="Check data"</formula>
    </cfRule>
  </conditionalFormatting>
  <conditionalFormatting sqref="B9">
    <cfRule type="expression" dxfId="28" priority="73">
      <formula>B9="Check data"</formula>
    </cfRule>
  </conditionalFormatting>
  <conditionalFormatting sqref="B10">
    <cfRule type="expression" dxfId="29" priority="74">
      <formula>B10="Check data"</formula>
    </cfRule>
  </conditionalFormatting>
  <conditionalFormatting sqref="B11">
    <cfRule type="expression" dxfId="30" priority="75">
      <formula>B11="Check data"</formula>
    </cfRule>
  </conditionalFormatting>
  <conditionalFormatting sqref="B12">
    <cfRule type="expression" dxfId="31" priority="76">
      <formula>B12="Check data"</formula>
    </cfRule>
  </conditionalFormatting>
  <conditionalFormatting sqref="B14">
    <cfRule type="expression" dxfId="32" priority="77">
      <formula>B14="Check data"</formula>
    </cfRule>
  </conditionalFormatting>
  <conditionalFormatting sqref="B15">
    <cfRule type="expression" dxfId="33" priority="80">
      <formula>B15&gt;0</formula>
    </cfRule>
  </conditionalFormatting>
  <conditionalFormatting sqref="B16">
    <cfRule type="expression" dxfId="34" priority="81">
      <formula>B16="Check data"</formula>
    </cfRule>
    <cfRule type="expression" dxfId="35" priority="82">
      <formula>B16="OK"</formula>
    </cfRule>
  </conditionalFormatting>
  <hyperlinks>
    <hyperlink ref="A18"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JSA</vt:lpstr>
      <vt:lpstr>Risk Matrix</vt:lpstr>
      <vt:lpstr>Sign-off</vt:lpstr>
      <vt:lpstr>Toolbox Talks</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Field Service Software IO</dc:creator>
  <dc:title/>
  <dc:subject/>
  <dc:description/>
  <cp:keywords/>
  <cp:category/>
  <cp:lastModifiedBy>Field Service Software IO</cp:lastModifiedBy>
  <dcterms:created xsi:type="dcterms:W3CDTF">2026-11-04T10:51:58Z</dcterms:created>
  <dcterms:modified xsi:type="dcterms:W3CDTF">2026-11-04T10:51:58Z</dcterms:modified>
</cp:coreProperties>
</file>