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Change Orders" state="visible" r:id="rId5"/>
    <sheet sheetId="3" name="Punch List" state="visible" r:id="rId6"/>
    <sheet sheetId="4" name="Dashboard" state="visible" r:id="rId7"/>
  </sheets>
  <calcPr calcId="171027" fullCalcOnLoad="1"/>
</workbook>
</file>

<file path=xl/sharedStrings.xml><?xml version="1.0" encoding="utf-8"?>
<sst xmlns="http://schemas.openxmlformats.org/spreadsheetml/2006/main" count="162" uniqueCount="131">
  <si>
    <t>Change Order Log Template with Punch List</t>
  </si>
  <si>
    <t>Purpose</t>
  </si>
  <si>
    <t>This workbook keeps one job's change orders and its punch list in one file. Change Orders logs every requested change with its status and approved amount and shows the contract value after each one. Only approved orders move that value; pending orders are totalled separately as exposure. Punch List tracks closeout items by area with an owner, a due date and an overdue flag. Dashboard sums both up. Replace the synthetic sample job with your own and everything recalculates.</t>
  </si>
  <si>
    <t>Clean-room disclosure</t>
  </si>
  <si>
    <t>Clean-room disclosure: every formula, layout, instruction and sample figure in this workbook was authored from scratch for Field Service Software IO. No vendor workbook, gated template, branding or sample dataset was downloaded, inspected, mirrored, transformed or adapted in building this file. The project, names, amounts and dates are synthetic and for illustration only.</t>
  </si>
  <si>
    <t>What’s in this workbook</t>
  </si>
  <si>
    <t>Change Orders</t>
  </si>
  <si>
    <t>Project name and original contract value at the top, then one row per change order: CO #, date submitted, description, requested by, amount requested (negative for a credit), status, approved amount and date decided. Days open, the running contract value and a Row check are calculated.</t>
  </si>
  <si>
    <t>Punch List</t>
  </si>
  <si>
    <t>One row per closeout item: item #, area or room, description, trade, responsible person, date added, due date, status and date closed. Days open, an Overdue flag and a Row check are calculated.</t>
  </si>
  <si>
    <t>Dashboard</t>
  </si>
  <si>
    <t>The as-of date, then the original and revised contract value, approved and pending changes, approval rate, average days to approve, the oldest pending order, punch list counts, Rows to check and Data check.</t>
  </si>
  <si>
    <t>How to use this workbook</t>
  </si>
  <si>
    <t>1. If your spreadsheet app opens the file read-only, turn on editing so the formulas calculate.</t>
  </si>
  <si>
    <t>2. On Change Orders, type your project name in B1 and the original contract value in B2.</t>
  </si>
  <si>
    <t>3. Clear the sample change orders (columns A to H, rows 5 onward) and add yours. Keep each CO # unique. Pick Requested by and Status from the dropdowns. Type a credit as a negative amount.</t>
  </si>
  <si>
    <t>4. When an order is approved, set Status to Approved and type the approved amount and the date decided. Rejected and Void orders need a date decided and no approved amount.</t>
  </si>
  <si>
    <t>5. On Punch List, clear the sample items and add yours. Every item needs an area, description, trade, responsible person, date added, due date and status. A Closed item needs a date closed.</t>
  </si>
  <si>
    <t>6. On Dashboard, set the as-of date. The sample date is typed in so the sample numbers stay put; type =TODAY() there to use the real date.</t>
  </si>
  <si>
    <t>7. Fix every Row check that is not OK. Dashboard results read Check data until Data check reads OK.</t>
  </si>
  <si>
    <t>Colour legend</t>
  </si>
  <si>
    <t/>
  </si>
  <si>
    <t>Input — enter or edit your own data here</t>
  </si>
  <si>
    <t>Calculated — formula-driven, please do not overwrite</t>
  </si>
  <si>
    <t>Output — key result for reporting and dashboards</t>
  </si>
  <si>
    <t>Using this workbook in Google Sheets</t>
  </si>
  <si>
    <t>Other spreadsheet apps: the file is a plain .xlsx with no macros. To bring it into Google Sheets, choose File &gt; Import &gt; Upload, select this file and choose Insert new sheet(s). Formatting, dropdowns and colors can differ after an import, so check the results before you rely on them.</t>
  </si>
  <si>
    <t>Limitations</t>
  </si>
  <si>
    <t>This is a spreadsheet log for one job, not project management software. It does not route approvals, store signed change order forms, track retainage or lien waivers, or schedule work. It gives no contract or legal advice. Change Orders and Punch List formulas, dropdowns and checks reach row 501 (497 change orders and 500 punch items). Days to approve counts calendar days. Dates must fall between 1950 and 2099.</t>
  </si>
  <si>
    <t>Free template from Field Service Software IO: browse more free field service templates →</t>
  </si>
  <si>
    <t>Project</t>
  </si>
  <si>
    <t>Riverside Medical Office Building, mechanical subcontract</t>
  </si>
  <si>
    <t>Original contract</t>
  </si>
  <si>
    <t>Only Approved orders move the running contract value. Pending orders are totalled as exposure on Dashboard.</t>
  </si>
  <si>
    <t>CO #</t>
  </si>
  <si>
    <t>Date submitted</t>
  </si>
  <si>
    <t>Description</t>
  </si>
  <si>
    <t>Requested by</t>
  </si>
  <si>
    <t>Amount requested</t>
  </si>
  <si>
    <t>Status</t>
  </si>
  <si>
    <t>Approved amount</t>
  </si>
  <si>
    <t>Date decided</t>
  </si>
  <si>
    <t>Days open</t>
  </si>
  <si>
    <t>Running contract value</t>
  </si>
  <si>
    <t>Row check</t>
  </si>
  <si>
    <t>CO-001</t>
  </si>
  <si>
    <t>Add four VAV boxes, level 3 fit-out</t>
  </si>
  <si>
    <t>Owner</t>
  </si>
  <si>
    <t>Approved</t>
  </si>
  <si>
    <t>CO-002</t>
  </si>
  <si>
    <t>Relocate supply duct around new beam</t>
  </si>
  <si>
    <t>GC</t>
  </si>
  <si>
    <t>CO-003</t>
  </si>
  <si>
    <t>Extra crane lift for the rooftop unit</t>
  </si>
  <si>
    <t>Field</t>
  </si>
  <si>
    <t>Rejected</t>
  </si>
  <si>
    <t>CO-004</t>
  </si>
  <si>
    <t>Delete one exhaust fan (credit)</t>
  </si>
  <si>
    <t>CO-005</t>
  </si>
  <si>
    <t>Reroute condensate drains, slab conflict</t>
  </si>
  <si>
    <t>Pending</t>
  </si>
  <si>
    <t>CO-006</t>
  </si>
  <si>
    <t>Add fire damper at new shaft opening</t>
  </si>
  <si>
    <t>Item #</t>
  </si>
  <si>
    <t>Area or room</t>
  </si>
  <si>
    <t>Trade</t>
  </si>
  <si>
    <t>Responsible</t>
  </si>
  <si>
    <t>Date added</t>
  </si>
  <si>
    <t>Due date</t>
  </si>
  <si>
    <t>Date closed</t>
  </si>
  <si>
    <t>Overdue</t>
  </si>
  <si>
    <t>Level 2 east</t>
  </si>
  <si>
    <t>Balance VAV-2E-04 to design airflow</t>
  </si>
  <si>
    <t>Mechanical</t>
  </si>
  <si>
    <t>Dana</t>
  </si>
  <si>
    <t>Closed</t>
  </si>
  <si>
    <t>Label disconnect for fan coil FC-2E-1</t>
  </si>
  <si>
    <t>Electrical</t>
  </si>
  <si>
    <t>Luis</t>
  </si>
  <si>
    <t>Open</t>
  </si>
  <si>
    <t>Level 2 west</t>
  </si>
  <si>
    <t>Insulate exposed chilled water valve</t>
  </si>
  <si>
    <t>Ready for review</t>
  </si>
  <si>
    <t>Roof</t>
  </si>
  <si>
    <t>Seal curb flashing at RTU-1</t>
  </si>
  <si>
    <t>Marco</t>
  </si>
  <si>
    <t>Point RTU-1 alarms to building system</t>
  </si>
  <si>
    <t>Controls</t>
  </si>
  <si>
    <t>Priya</t>
  </si>
  <si>
    <t>Level 1 lobby</t>
  </si>
  <si>
    <t>Replace cracked diffuser cover</t>
  </si>
  <si>
    <t>Adjust vestibule door closer</t>
  </si>
  <si>
    <t>Mechanical room</t>
  </si>
  <si>
    <t>Tag backflow preventer with test date</t>
  </si>
  <si>
    <t>Plumbing</t>
  </si>
  <si>
    <t>Ana</t>
  </si>
  <si>
    <t>Change Order Log and Punch List</t>
  </si>
  <si>
    <t>As-of date</t>
  </si>
  <si>
    <t>Days open, oldest pending and overdue items count to this date. Type =TODAY() to use the real date.</t>
  </si>
  <si>
    <t>Metric</t>
  </si>
  <si>
    <t>Result</t>
  </si>
  <si>
    <t>How it is calculated</t>
  </si>
  <si>
    <t>The original contract value typed on Change Orders.</t>
  </si>
  <si>
    <t>Approved changes</t>
  </si>
  <si>
    <t>Approved amounts on Approved orders; credits are negative.</t>
  </si>
  <si>
    <t>Revised contract value</t>
  </si>
  <si>
    <t>Original contract plus approved changes.</t>
  </si>
  <si>
    <t>Change as share of original</t>
  </si>
  <si>
    <t>Approved changes divided by the original contract; n/a when the original is 0.</t>
  </si>
  <si>
    <t>Pending change orders</t>
  </si>
  <si>
    <t>Orders with status Pending.</t>
  </si>
  <si>
    <t>Pending value</t>
  </si>
  <si>
    <t>Amount requested on Pending orders: exposure not yet in the contract.</t>
  </si>
  <si>
    <t>Approval rate</t>
  </si>
  <si>
    <t>Approved / (Approved + Rejected); n/a with none decided. Void orders are left out.</t>
  </si>
  <si>
    <t>Average days to approve</t>
  </si>
  <si>
    <t>Average of date decided minus date submitted on Approved orders; n/a with none approved.</t>
  </si>
  <si>
    <t>Oldest pending (days)</t>
  </si>
  <si>
    <t>Days the oldest Pending order has been open at the as-of date; 0 with none pending.</t>
  </si>
  <si>
    <t>Punch items</t>
  </si>
  <si>
    <t>Rows in use on Punch List.</t>
  </si>
  <si>
    <t>Punch items open</t>
  </si>
  <si>
    <t>Items not Closed (Open or Ready for review).</t>
  </si>
  <si>
    <t>Punch items overdue</t>
  </si>
  <si>
    <t>Items not Closed whose due date is before the as-of date.</t>
  </si>
  <si>
    <t>Punch closed share</t>
  </si>
  <si>
    <t>Closed items divided by all items; n/a with no items.</t>
  </si>
  <si>
    <t>Rows to check</t>
  </si>
  <si>
    <t>Rows whose Row check is not OK, plus a blank or invalid original contract or as-of date.</t>
  </si>
  <si>
    <t>Data check</t>
  </si>
  <si>
    <t>OK when Rows to check is 0. Until then the results above read Check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</si>
</sst>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
    <numFmt numFmtId="165" formatCode="yyyy-mm-dd"/>
    <numFmt numFmtId="166" formatCode="#,##0;-#,##0;0"/>
    <numFmt numFmtId="167" formatCode="0.0%"/>
    <numFmt numFmtId="168" formatCode="0.0"/>
  </numFmts>
  <fonts count="8" x14ac:knownFonts="1">
    <font>
      <color theme="1"/>
      <family val="2"/>
      <scheme val="minor"/>
      <sz val="11"/>
      <name val="Calibri"/>
    </font>
    <font>
      <b/>
      <sz val="16"/>
    </font>
    <font>
      <b/>
      <sz val="12"/>
    </font>
    <font>
      <i/>
    </font>
    <font>
      <b/>
    </font>
    <font>
      <b/>
      <u/>
      <color rgb="FF1155CC"/>
      <sz val="13"/>
    </font>
    <font>
      <b/>
      <color rgb="FFFFFFFF"/>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4">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4" fillId="0" borderId="0" xfId="0" applyFont="1" applyAlignment="1">
      <alignment vertical="center" wrapText="1"/>
    </xf>
    <xf numFmtId="0" fontId="4" fillId="2" borderId="1" xfId="0" applyFont="1" applyFill="1" applyBorder="1" applyAlignment="1">
      <alignment horizontal="left" vertical="center"/>
    </xf>
    <xf numFmtId="164" fontId="4" fillId="2" borderId="1" xfId="0" applyNumberFormat="1" applyFont="1" applyFill="1" applyBorder="1" applyAlignment="1">
      <alignment horizontal="center" vertical="center"/>
    </xf>
    <xf numFmtId="0" fontId="3" fillId="0" borderId="0" xfId="0" applyFont="1" applyAlignment="1">
      <alignment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center" vertical="center"/>
    </xf>
    <xf numFmtId="165" fontId="0" fillId="2" borderId="1" xfId="0" applyNumberFormat="1" applyFill="1" applyBorder="1" applyAlignment="1">
      <alignment horizontal="center" vertical="center"/>
    </xf>
    <xf numFmtId="0" fontId="0" fillId="2" borderId="1" xfId="0" applyFill="1" applyBorder="1" applyAlignment="1">
      <alignment horizontal="left" vertical="center" wrapText="1"/>
    </xf>
    <xf numFmtId="164" fontId="0" fillId="2" borderId="1" xfId="0" applyNumberFormat="1" applyFill="1" applyBorder="1" applyAlignment="1">
      <alignment horizontal="center" vertical="center"/>
    </xf>
    <xf numFmtId="166" fontId="0" fillId="3" borderId="1" xfId="0" applyNumberFormat="1" applyFill="1" applyBorder="1" applyAlignment="1">
      <alignment horizontal="center" vertical="center"/>
    </xf>
    <xf numFmtId="164"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1" fillId="0" borderId="0" xfId="0" applyFont="1" applyAlignment="1">
      <alignment vertical="center"/>
    </xf>
    <xf numFmtId="0" fontId="4" fillId="0" borderId="0" xfId="0" applyFont="1"/>
    <xf numFmtId="0" fontId="0" fillId="3" borderId="1" xfId="0" applyFill="1" applyBorder="1" applyAlignment="1">
      <alignment horizontal="left" vertical="center"/>
    </xf>
    <xf numFmtId="0" fontId="4" fillId="0" borderId="0" xfId="0" applyFont="1" applyAlignment="1">
      <alignment vertical="center"/>
    </xf>
    <xf numFmtId="165" fontId="4" fillId="2" borderId="1" xfId="0" applyNumberFormat="1" applyFont="1" applyFill="1" applyBorder="1" applyAlignment="1">
      <alignment horizontal="center" vertical="center"/>
    </xf>
    <xf numFmtId="164" fontId="4" fillId="4" borderId="1" xfId="0" applyNumberFormat="1" applyFont="1" applyFill="1" applyBorder="1" applyAlignment="1">
      <alignment horizontal="center" vertical="center"/>
    </xf>
    <xf numFmtId="167" fontId="4" fillId="4" borderId="1" xfId="0" applyNumberFormat="1" applyFont="1" applyFill="1" applyBorder="1" applyAlignment="1">
      <alignment horizontal="center" vertical="center"/>
    </xf>
    <xf numFmtId="166" fontId="4" fillId="4" borderId="1" xfId="0" applyNumberFormat="1" applyFont="1" applyFill="1" applyBorder="1" applyAlignment="1">
      <alignment horizontal="center" vertical="center"/>
    </xf>
    <xf numFmtId="168"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7" fillId="4" borderId="0" xfId="0" applyFont="1" applyFill="1" applyAlignment="1">
      <alignment horizontal="center" vertical="center" wrapText="1"/>
    </xf>
  </cellXfs>
  <cellStyles count="1">
    <cellStyle name="Normal" xfId="0" builtinId="0"/>
  </cellStyles>
  <dxfs count="9">
    <dxf>
      <font>
        <b/>
        <color rgb="FF9C0006"/>
      </font>
      <fill>
        <patternFill patternType="solid">
          <bgColor rgb="FFF4C7C3"/>
        </patternFill>
      </fill>
    </dxf>
    <dxf>
      <font>
        <color rgb="FF7F6000"/>
      </font>
      <fill>
        <patternFill patternType="solid">
          <bgColor rgb="FFFFE699"/>
        </patternFill>
      </fill>
    </dxf>
    <dxf>
      <font>
        <color rgb="FF274E13"/>
      </font>
      <fill>
        <patternFill patternType="solid">
          <bgColor rgb="FFD9EAD3"/>
        </patternFill>
      </fill>
    </dxf>
    <dxf>
      <font>
        <b/>
        <color rgb="FF9C0006"/>
      </font>
      <fill>
        <patternFill patternType="solid">
          <bgColor rgb="FFF4C7C3"/>
        </patternFill>
      </fill>
    </dxf>
    <dxf>
      <font>
        <b/>
        <color rgb="FF9C0006"/>
      </font>
      <fill>
        <patternFill patternType="solid">
          <bgColor rgb="FFF4C7C3"/>
        </patternFill>
      </fill>
    </dxf>
    <dxf>
      <font>
        <color rgb="FF274E13"/>
      </font>
      <fill>
        <patternFill patternType="solid">
          <bgColor rgb="FFD9EAD3"/>
        </patternFill>
      </fill>
    </dxf>
    <dxf>
      <font>
        <color rgb="FF7F6000"/>
      </font>
      <fill>
        <patternFill patternType="solid">
          <bgColor rgb="FFFFE699"/>
        </patternFill>
      </fill>
    </dxf>
    <dxf>
      <font>
        <color rgb="FF274E13"/>
      </font>
      <fill>
        <patternFill patternType="solid">
          <bgColor rgb="FFD9EAD3"/>
        </patternFill>
      </fill>
    </dxf>
    <dxf>
      <font>
        <b/>
        <color rgb="FF9C0006"/>
      </font>
      <fill>
        <patternFill patternType="solid">
          <bgColor rgb="FFF4C7C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change-order-log-template"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change-order-log-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60"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45"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45" customHeight="1" spans="1:6" x14ac:dyDescent="0.25">
      <c r="A10" s="5" t="s">
        <v>6</v>
      </c>
      <c r="B10" s="5"/>
      <c r="C10" s="2" t="s">
        <v>7</v>
      </c>
      <c r="D10" s="2"/>
      <c r="E10" s="2"/>
      <c r="F10" s="2"/>
    </row>
    <row r="11" ht="30" customHeight="1" spans="1:6" x14ac:dyDescent="0.25">
      <c r="A11" s="5" t="s">
        <v>8</v>
      </c>
      <c r="B11" s="5"/>
      <c r="C11" s="2" t="s">
        <v>9</v>
      </c>
      <c r="D11" s="2"/>
      <c r="E11" s="2"/>
      <c r="F11" s="2"/>
    </row>
    <row r="12" ht="45" customHeight="1" spans="1:6" x14ac:dyDescent="0.25">
      <c r="A12" s="5" t="s">
        <v>10</v>
      </c>
      <c r="B12" s="5"/>
      <c r="C12" s="2" t="s">
        <v>11</v>
      </c>
      <c r="D12" s="2"/>
      <c r="E12" s="2"/>
      <c r="F12" s="2"/>
    </row>
    <row r="13" spans="1:6" x14ac:dyDescent="0.25">
      <c r="A13" s="2"/>
      <c r="B13" s="2"/>
      <c r="C13" s="2"/>
      <c r="D13" s="2"/>
      <c r="E13" s="2"/>
      <c r="F13" s="2"/>
    </row>
    <row r="14" spans="1:6" x14ac:dyDescent="0.25">
      <c r="A14" s="3" t="s">
        <v>12</v>
      </c>
      <c r="B14" s="3"/>
      <c r="C14" s="3"/>
      <c r="D14" s="3"/>
      <c r="E14" s="3"/>
      <c r="F14" s="3"/>
    </row>
    <row r="15" ht="30" customHeight="1" spans="1:6" x14ac:dyDescent="0.25">
      <c r="A15" s="2" t="s">
        <v>13</v>
      </c>
      <c r="B15" s="2"/>
      <c r="C15" s="2"/>
      <c r="D15" s="2"/>
      <c r="E15" s="2"/>
      <c r="F15" s="2"/>
    </row>
    <row r="16" ht="30" customHeight="1" spans="1:6" x14ac:dyDescent="0.25">
      <c r="A16" s="2" t="s">
        <v>14</v>
      </c>
      <c r="B16" s="2"/>
      <c r="C16" s="2"/>
      <c r="D16" s="2"/>
      <c r="E16" s="2"/>
      <c r="F16" s="2"/>
    </row>
    <row r="17" ht="30" customHeight="1" spans="1:6" x14ac:dyDescent="0.25">
      <c r="A17" s="2" t="s">
        <v>15</v>
      </c>
      <c r="B17" s="2"/>
      <c r="C17" s="2"/>
      <c r="D17" s="2"/>
      <c r="E17" s="2"/>
      <c r="F17" s="2"/>
    </row>
    <row r="18" ht="30" customHeight="1" spans="1:6" x14ac:dyDescent="0.25">
      <c r="A18" s="2" t="s">
        <v>16</v>
      </c>
      <c r="B18" s="2"/>
      <c r="C18" s="2"/>
      <c r="D18" s="2"/>
      <c r="E18" s="2"/>
      <c r="F18" s="2"/>
    </row>
    <row r="19" ht="30" customHeight="1" spans="1:6" x14ac:dyDescent="0.25">
      <c r="A19" s="2" t="s">
        <v>17</v>
      </c>
      <c r="B19" s="2"/>
      <c r="C19" s="2"/>
      <c r="D19" s="2"/>
      <c r="E19" s="2"/>
      <c r="F19" s="2"/>
    </row>
    <row r="20" ht="30" customHeight="1" spans="1:6" x14ac:dyDescent="0.25">
      <c r="A20" s="2" t="s">
        <v>18</v>
      </c>
      <c r="B20" s="2"/>
      <c r="C20" s="2"/>
      <c r="D20" s="2"/>
      <c r="E20" s="2"/>
      <c r="F20" s="2"/>
    </row>
    <row r="21" ht="30" customHeight="1" spans="1:6" x14ac:dyDescent="0.25">
      <c r="A21" s="2" t="s">
        <v>19</v>
      </c>
      <c r="B21" s="2"/>
      <c r="C21" s="2"/>
      <c r="D21" s="2"/>
      <c r="E21" s="2"/>
      <c r="F21" s="2"/>
    </row>
    <row r="22" spans="1:6" x14ac:dyDescent="0.25">
      <c r="A22" s="2"/>
      <c r="B22" s="2"/>
      <c r="C22" s="2"/>
      <c r="D22" s="2"/>
      <c r="E22" s="2"/>
      <c r="F22" s="2"/>
    </row>
    <row r="23" spans="1:6" x14ac:dyDescent="0.25">
      <c r="A23" s="3" t="s">
        <v>20</v>
      </c>
      <c r="B23" s="3"/>
      <c r="C23" s="3"/>
      <c r="D23" s="3"/>
      <c r="E23" s="3"/>
      <c r="F23" s="3"/>
    </row>
    <row r="24" spans="1:6" x14ac:dyDescent="0.25">
      <c r="A24" s="5" t="s">
        <v>20</v>
      </c>
      <c r="B24" s="2"/>
      <c r="C24" s="2"/>
      <c r="D24" s="2"/>
      <c r="E24" s="2"/>
      <c r="F24" s="2"/>
    </row>
    <row r="25" spans="1:6" x14ac:dyDescent="0.25">
      <c r="A25" s="6" t="s">
        <v>21</v>
      </c>
      <c r="B25" s="7" t="s">
        <v>22</v>
      </c>
      <c r="C25" s="2"/>
      <c r="D25" s="2"/>
      <c r="E25" s="2"/>
      <c r="F25" s="2"/>
    </row>
    <row r="26" spans="1:6" x14ac:dyDescent="0.25">
      <c r="A26" s="8" t="s">
        <v>21</v>
      </c>
      <c r="B26" s="7" t="s">
        <v>23</v>
      </c>
      <c r="C26" s="2"/>
      <c r="D26" s="2"/>
      <c r="E26" s="2"/>
      <c r="F26" s="2"/>
    </row>
    <row r="27" spans="1:6" x14ac:dyDescent="0.25">
      <c r="A27" s="9" t="s">
        <v>21</v>
      </c>
      <c r="B27" s="7" t="s">
        <v>24</v>
      </c>
      <c r="C27" s="2"/>
      <c r="D27" s="2"/>
      <c r="E27" s="2"/>
      <c r="F27" s="2"/>
    </row>
    <row r="28" spans="1:6" x14ac:dyDescent="0.25">
      <c r="A28" s="2"/>
      <c r="B28" s="2"/>
      <c r="C28" s="2"/>
      <c r="D28" s="2"/>
      <c r="E28" s="2"/>
      <c r="F28" s="2"/>
    </row>
    <row r="29" spans="1:6" x14ac:dyDescent="0.25">
      <c r="A29" s="3" t="s">
        <v>25</v>
      </c>
      <c r="B29" s="3"/>
      <c r="C29" s="3"/>
      <c r="D29" s="3"/>
      <c r="E29" s="3"/>
      <c r="F29" s="3"/>
    </row>
    <row r="30" ht="45" customHeight="1" spans="1:6" x14ac:dyDescent="0.25">
      <c r="A30" s="2" t="s">
        <v>26</v>
      </c>
      <c r="B30" s="2"/>
      <c r="C30" s="2"/>
      <c r="D30" s="2"/>
      <c r="E30" s="2"/>
      <c r="F30" s="2"/>
    </row>
    <row r="31" spans="1:6" x14ac:dyDescent="0.25">
      <c r="A31" s="2"/>
      <c r="B31" s="2"/>
      <c r="C31" s="2"/>
      <c r="D31" s="2"/>
      <c r="E31" s="2"/>
      <c r="F31" s="2"/>
    </row>
    <row r="32" spans="1:6" x14ac:dyDescent="0.25">
      <c r="A32" s="3" t="s">
        <v>27</v>
      </c>
      <c r="B32" s="3"/>
      <c r="C32" s="3"/>
      <c r="D32" s="3"/>
      <c r="E32" s="3"/>
      <c r="F32" s="3"/>
    </row>
    <row r="33" ht="60" customHeight="1" spans="1:6" x14ac:dyDescent="0.25">
      <c r="A33" s="2" t="s">
        <v>28</v>
      </c>
      <c r="B33" s="2"/>
      <c r="C33" s="2"/>
      <c r="D33" s="2"/>
      <c r="E33" s="2"/>
      <c r="F33" s="2"/>
    </row>
    <row r="34" spans="1:6" x14ac:dyDescent="0.25">
      <c r="A34" s="2"/>
      <c r="B34" s="2"/>
      <c r="C34" s="2"/>
      <c r="D34" s="2"/>
      <c r="E34" s="2"/>
      <c r="F34" s="2"/>
    </row>
    <row r="35" spans="1:6" x14ac:dyDescent="0.25">
      <c r="A35" s="2"/>
      <c r="B35" s="2"/>
      <c r="C35" s="2"/>
      <c r="D35" s="2"/>
      <c r="E35" s="2"/>
      <c r="F35" s="2"/>
    </row>
    <row r="36" ht="32" customHeight="1" spans="1:6" x14ac:dyDescent="0.25">
      <c r="A36" s="10" t="s">
        <v>29</v>
      </c>
      <c r="B36" s="10"/>
      <c r="C36" s="10"/>
      <c r="D36" s="10"/>
      <c r="E36" s="10"/>
      <c r="F36" s="10"/>
    </row>
  </sheetData>
  <mergeCells count="26">
    <mergeCell ref="A1:F1"/>
    <mergeCell ref="A3:F3"/>
    <mergeCell ref="A4:F4"/>
    <mergeCell ref="A6:F6"/>
    <mergeCell ref="A7:F7"/>
    <mergeCell ref="A9:F9"/>
    <mergeCell ref="A10:B10"/>
    <mergeCell ref="C10:F10"/>
    <mergeCell ref="A11:B11"/>
    <mergeCell ref="C11:F11"/>
    <mergeCell ref="A12:B12"/>
    <mergeCell ref="C12:F12"/>
    <mergeCell ref="A14:F14"/>
    <mergeCell ref="A15:F15"/>
    <mergeCell ref="A16:F16"/>
    <mergeCell ref="A17:F17"/>
    <mergeCell ref="A18:F18"/>
    <mergeCell ref="A19:F19"/>
    <mergeCell ref="A20:F20"/>
    <mergeCell ref="A21:F21"/>
    <mergeCell ref="A23:F23"/>
    <mergeCell ref="A29:F29"/>
    <mergeCell ref="A30:F30"/>
    <mergeCell ref="A32:F32"/>
    <mergeCell ref="A33:F33"/>
    <mergeCell ref="A36:F36"/>
  </mergeCells>
  <hyperlinks>
    <hyperlink ref="A36"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1"/>
  <sheetViews>
    <sheetView workbookViewId="0">
      <pane ySplit="4" topLeftCell="A5" activePane="bottomLeft" state="frozen"/>
      <selection pane="bottomLeft"/>
    </sheetView>
  </sheetViews>
  <sheetFormatPr defaultRowHeight="15" outlineLevelRow="0" outlineLevelCol="0" x14ac:dyDescent="55"/>
  <cols>
    <col min="1" max="1" width="10" customWidth="1"/>
    <col min="2" max="2" width="11" customWidth="1"/>
    <col min="3" max="3" width="24" customWidth="1"/>
    <col min="4" max="4" width="10" customWidth="1"/>
    <col min="5" max="5" width="11" customWidth="1"/>
    <col min="6" max="6" width="10" customWidth="1"/>
    <col min="7" max="8" width="11" customWidth="1"/>
    <col min="9" max="9" width="7" customWidth="1"/>
    <col min="10" max="10" width="12" customWidth="1"/>
    <col min="11" max="11" width="13" customWidth="1"/>
  </cols>
  <sheetData>
    <row r="1" ht="22" customHeight="1" spans="1:6" x14ac:dyDescent="0.25">
      <c r="A1" s="11" t="s">
        <v>30</v>
      </c>
      <c r="B1" s="12" t="s">
        <v>31</v>
      </c>
      <c r="C1" s="12"/>
      <c r="D1" s="12"/>
      <c r="E1" s="12"/>
      <c r="F1" s="12"/>
    </row>
    <row r="2" ht="32" customHeight="1" spans="1:11" x14ac:dyDescent="0.25">
      <c r="A2" s="11" t="s">
        <v>32</v>
      </c>
      <c r="B2" s="13">
        <v>486500</v>
      </c>
      <c r="C2" s="14" t="s">
        <v>33</v>
      </c>
      <c r="D2" s="14"/>
      <c r="E2" s="14"/>
      <c r="F2" s="14"/>
      <c r="G2" s="14"/>
      <c r="H2" s="14"/>
      <c r="I2" s="14"/>
      <c r="J2" s="14"/>
      <c r="K2" s="14"/>
    </row>
    <row r="4" ht="44" customHeight="1" spans="1:11" x14ac:dyDescent="0.25">
      <c r="A4" s="15" t="s">
        <v>34</v>
      </c>
      <c r="B4" s="15" t="s">
        <v>35</v>
      </c>
      <c r="C4" s="15" t="s">
        <v>36</v>
      </c>
      <c r="D4" s="15" t="s">
        <v>37</v>
      </c>
      <c r="E4" s="15" t="s">
        <v>38</v>
      </c>
      <c r="F4" s="15" t="s">
        <v>39</v>
      </c>
      <c r="G4" s="15" t="s">
        <v>40</v>
      </c>
      <c r="H4" s="15" t="s">
        <v>41</v>
      </c>
      <c r="I4" s="15" t="s">
        <v>42</v>
      </c>
      <c r="J4" s="15" t="s">
        <v>43</v>
      </c>
      <c r="K4" s="15" t="s">
        <v>44</v>
      </c>
    </row>
    <row r="5" ht="32" customHeight="1" spans="1:11" x14ac:dyDescent="0.25">
      <c r="A5" s="16" t="s">
        <v>45</v>
      </c>
      <c r="B5" s="17">
        <v>46238</v>
      </c>
      <c r="C5" s="18" t="s">
        <v>46</v>
      </c>
      <c r="D5" s="16" t="s">
        <v>47</v>
      </c>
      <c r="E5" s="19">
        <v>12400</v>
      </c>
      <c r="F5" s="16" t="s">
        <v>48</v>
      </c>
      <c r="G5" s="19">
        <v>11800</v>
      </c>
      <c r="H5" s="17">
        <v>46253</v>
      </c>
      <c r="I5" s="20">
        <f>IF(NOT(COUNTA(A5:H5)&gt;0),"",IF(NOT(AND(ISNUMBER(B5),B5&gt;=DATE(1950,1,1),B5&lt;=DATE(2099,12,31))),"",IF(F5="Pending",IF(AND(ISNUMBER(Dashboard!$B$4),Dashboard!$B$4&gt;=DATE(1950,1,1),Dashboard!$B$4&lt;=DATE(2099,12,31)),Dashboard!$B$4-B5,""),IF(AND(ISNUMBER(H5),H5&gt;=DATE(1950,1,1),H5&lt;=DATE(2099,12,31)),H5-B5,""))))</f>
        <v>15</v>
      </c>
      <c r="J5" s="21">
        <f>IF(NOT(COUNTA(A5:H5)&gt;0),"",IF(NOT(AND(ISNUMBER('Change Orders'!$B$2),'Change Orders'!$B$2&gt;=0,'Change Orders'!$B$2&lt;=1000000000)),"Check data",'Change Orders'!$B$2+SUMIFS($G$5:G5,$F$5:F5,"Approved")))</f>
        <v>498300</v>
      </c>
      <c r="K5" s="22" t="str">
        <f>IF(NOT(COUNTA(A5:H5)&gt;0),"",IF(LEN(A5)=0,"Check ID",IF(SUMPRODUCT(--($A$5:$A$501=A5))&gt;1,"Duplicate ID",IF(OR(NOT(AND(ISNUMBER(B5),B5&gt;=DATE(1950,1,1),B5&lt;=DATE(2099,12,31))),NOT(OR(F5="Pending",F5="Approved",F5="Rejected",F5="Void")),AND(LEN(D5)&gt;0,NOT(OR(D5="Owner",D5="GC",D5="Field",D5="Design team"))),NOT(ISNUMBER(E5)),E5&lt;-100000000,E5&gt;100000000,AND(LEN(G5)&gt;0,OR(NOT(ISNUMBER(G5)),G5&lt;-100000000,G5&gt;100000000)),AND(F5="Approved",LEN(G5)=0),AND(LEN(G5)&gt;0,F5&lt;&gt;"Approved"),AND(OR(F5="Approved",F5="Rejected",F5="Void"),LEN(H5)=0),AND(LEN(H5)&gt;0,NOT(AND(ISNUMBER(H5),H5&gt;=DATE(1950,1,1),H5&lt;=DATE(2099,12,31)))),IF(AND(AND(ISNUMBER(H5),H5&gt;=DATE(1950,1,1),H5&lt;=DATE(2099,12,31)),AND(ISNUMBER(B5),B5&gt;=DATE(1950,1,1),B5&lt;=DATE(2099,12,31))),H5&lt;B5,FALSE)),"Check inputs","OK"))))</f>
        <v>OK</v>
      </c>
    </row>
    <row r="6" ht="32" customHeight="1" spans="1:11" x14ac:dyDescent="0.25">
      <c r="A6" s="16" t="s">
        <v>49</v>
      </c>
      <c r="B6" s="17">
        <v>46255</v>
      </c>
      <c r="C6" s="18" t="s">
        <v>50</v>
      </c>
      <c r="D6" s="16" t="s">
        <v>51</v>
      </c>
      <c r="E6" s="19">
        <v>3850</v>
      </c>
      <c r="F6" s="16" t="s">
        <v>48</v>
      </c>
      <c r="G6" s="19">
        <v>3850</v>
      </c>
      <c r="H6" s="17">
        <v>46262</v>
      </c>
      <c r="I6" s="20">
        <f>IF(NOT(COUNTA(A6:H6)&gt;0),"",IF(NOT(AND(ISNUMBER(B6),B6&gt;=DATE(1950,1,1),B6&lt;=DATE(2099,12,31))),"",IF(F6="Pending",IF(AND(ISNUMBER(Dashboard!$B$4),Dashboard!$B$4&gt;=DATE(1950,1,1),Dashboard!$B$4&lt;=DATE(2099,12,31)),Dashboard!$B$4-B6,""),IF(AND(ISNUMBER(H6),H6&gt;=DATE(1950,1,1),H6&lt;=DATE(2099,12,31)),H6-B6,""))))</f>
        <v>7</v>
      </c>
      <c r="J6" s="21">
        <f>IF(NOT(COUNTA(A6:H6)&gt;0),"",IF(NOT(AND(ISNUMBER('Change Orders'!$B$2),'Change Orders'!$B$2&gt;=0,'Change Orders'!$B$2&lt;=1000000000)),"Check data",'Change Orders'!$B$2+SUMIFS($G$5:G6,$F$5:F6,"Approved")))</f>
        <v>502150</v>
      </c>
      <c r="K6" s="22" t="str">
        <f>IF(NOT(COUNTA(A6:H6)&gt;0),"",IF(LEN(A6)=0,"Check ID",IF(SUMPRODUCT(--($A$5:$A$501=A6))&gt;1,"Duplicate ID",IF(OR(NOT(AND(ISNUMBER(B6),B6&gt;=DATE(1950,1,1),B6&lt;=DATE(2099,12,31))),NOT(OR(F6="Pending",F6="Approved",F6="Rejected",F6="Void")),AND(LEN(D6)&gt;0,NOT(OR(D6="Owner",D6="GC",D6="Field",D6="Design team"))),NOT(ISNUMBER(E6)),E6&lt;-100000000,E6&gt;100000000,AND(LEN(G6)&gt;0,OR(NOT(ISNUMBER(G6)),G6&lt;-100000000,G6&gt;100000000)),AND(F6="Approved",LEN(G6)=0),AND(LEN(G6)&gt;0,F6&lt;&gt;"Approved"),AND(OR(F6="Approved",F6="Rejected",F6="Void"),LEN(H6)=0),AND(LEN(H6)&gt;0,NOT(AND(ISNUMBER(H6),H6&gt;=DATE(1950,1,1),H6&lt;=DATE(2099,12,31)))),IF(AND(AND(ISNUMBER(H6),H6&gt;=DATE(1950,1,1),H6&lt;=DATE(2099,12,31)),AND(ISNUMBER(B6),B6&gt;=DATE(1950,1,1),B6&lt;=DATE(2099,12,31))),H6&lt;B6,FALSE)),"Check inputs","OK"))))</f>
        <v>OK</v>
      </c>
    </row>
    <row r="7" ht="32" customHeight="1" spans="1:11" x14ac:dyDescent="0.25">
      <c r="A7" s="16" t="s">
        <v>52</v>
      </c>
      <c r="B7" s="17">
        <v>46274</v>
      </c>
      <c r="C7" s="18" t="s">
        <v>53</v>
      </c>
      <c r="D7" s="16" t="s">
        <v>54</v>
      </c>
      <c r="E7" s="19">
        <v>6200</v>
      </c>
      <c r="F7" s="16" t="s">
        <v>55</v>
      </c>
      <c r="G7" s="19"/>
      <c r="H7" s="17">
        <v>46295</v>
      </c>
      <c r="I7" s="20">
        <f>IF(NOT(COUNTA(A7:H7)&gt;0),"",IF(NOT(AND(ISNUMBER(B7),B7&gt;=DATE(1950,1,1),B7&lt;=DATE(2099,12,31))),"",IF(F7="Pending",IF(AND(ISNUMBER(Dashboard!$B$4),Dashboard!$B$4&gt;=DATE(1950,1,1),Dashboard!$B$4&lt;=DATE(2099,12,31)),Dashboard!$B$4-B7,""),IF(AND(ISNUMBER(H7),H7&gt;=DATE(1950,1,1),H7&lt;=DATE(2099,12,31)),H7-B7,""))))</f>
        <v>21</v>
      </c>
      <c r="J7" s="21">
        <f>IF(NOT(COUNTA(A7:H7)&gt;0),"",IF(NOT(AND(ISNUMBER('Change Orders'!$B$2),'Change Orders'!$B$2&gt;=0,'Change Orders'!$B$2&lt;=1000000000)),"Check data",'Change Orders'!$B$2+SUMIFS($G$5:G7,$F$5:F7,"Approved")))</f>
        <v>502150</v>
      </c>
      <c r="K7" s="22" t="str">
        <f>IF(NOT(COUNTA(A7:H7)&gt;0),"",IF(LEN(A7)=0,"Check ID",IF(SUMPRODUCT(--($A$5:$A$501=A7))&gt;1,"Duplicate ID",IF(OR(NOT(AND(ISNUMBER(B7),B7&gt;=DATE(1950,1,1),B7&lt;=DATE(2099,12,31))),NOT(OR(F7="Pending",F7="Approved",F7="Rejected",F7="Void")),AND(LEN(D7)&gt;0,NOT(OR(D7="Owner",D7="GC",D7="Field",D7="Design team"))),NOT(ISNUMBER(E7)),E7&lt;-100000000,E7&gt;100000000,AND(LEN(G7)&gt;0,OR(NOT(ISNUMBER(G7)),G7&lt;-100000000,G7&gt;100000000)),AND(F7="Approved",LEN(G7)=0),AND(LEN(G7)&gt;0,F7&lt;&gt;"Approved"),AND(OR(F7="Approved",F7="Rejected",F7="Void"),LEN(H7)=0),AND(LEN(H7)&gt;0,NOT(AND(ISNUMBER(H7),H7&gt;=DATE(1950,1,1),H7&lt;=DATE(2099,12,31)))),IF(AND(AND(ISNUMBER(H7),H7&gt;=DATE(1950,1,1),H7&lt;=DATE(2099,12,31)),AND(ISNUMBER(B7),B7&gt;=DATE(1950,1,1),B7&lt;=DATE(2099,12,31))),H7&lt;B7,FALSE)),"Check inputs","OK"))))</f>
        <v>OK</v>
      </c>
    </row>
    <row r="8" ht="32" customHeight="1" spans="1:11" x14ac:dyDescent="0.25">
      <c r="A8" s="16" t="s">
        <v>56</v>
      </c>
      <c r="B8" s="17">
        <v>46287</v>
      </c>
      <c r="C8" s="18" t="s">
        <v>57</v>
      </c>
      <c r="D8" s="16" t="s">
        <v>47</v>
      </c>
      <c r="E8" s="19">
        <v>-4500</v>
      </c>
      <c r="F8" s="16" t="s">
        <v>48</v>
      </c>
      <c r="G8" s="19">
        <v>-4500</v>
      </c>
      <c r="H8" s="17">
        <v>46301</v>
      </c>
      <c r="I8" s="20">
        <f>IF(NOT(COUNTA(A8:H8)&gt;0),"",IF(NOT(AND(ISNUMBER(B8),B8&gt;=DATE(1950,1,1),B8&lt;=DATE(2099,12,31))),"",IF(F8="Pending",IF(AND(ISNUMBER(Dashboard!$B$4),Dashboard!$B$4&gt;=DATE(1950,1,1),Dashboard!$B$4&lt;=DATE(2099,12,31)),Dashboard!$B$4-B8,""),IF(AND(ISNUMBER(H8),H8&gt;=DATE(1950,1,1),H8&lt;=DATE(2099,12,31)),H8-B8,""))))</f>
        <v>14</v>
      </c>
      <c r="J8" s="21">
        <f>IF(NOT(COUNTA(A8:H8)&gt;0),"",IF(NOT(AND(ISNUMBER('Change Orders'!$B$2),'Change Orders'!$B$2&gt;=0,'Change Orders'!$B$2&lt;=1000000000)),"Check data",'Change Orders'!$B$2+SUMIFS($G$5:G8,$F$5:F8,"Approved")))</f>
        <v>497650</v>
      </c>
      <c r="K8" s="22" t="str">
        <f>IF(NOT(COUNTA(A8:H8)&gt;0),"",IF(LEN(A8)=0,"Check ID",IF(SUMPRODUCT(--($A$5:$A$501=A8))&gt;1,"Duplicate ID",IF(OR(NOT(AND(ISNUMBER(B8),B8&gt;=DATE(1950,1,1),B8&lt;=DATE(2099,12,31))),NOT(OR(F8="Pending",F8="Approved",F8="Rejected",F8="Void")),AND(LEN(D8)&gt;0,NOT(OR(D8="Owner",D8="GC",D8="Field",D8="Design team"))),NOT(ISNUMBER(E8)),E8&lt;-100000000,E8&gt;100000000,AND(LEN(G8)&gt;0,OR(NOT(ISNUMBER(G8)),G8&lt;-100000000,G8&gt;100000000)),AND(F8="Approved",LEN(G8)=0),AND(LEN(G8)&gt;0,F8&lt;&gt;"Approved"),AND(OR(F8="Approved",F8="Rejected",F8="Void"),LEN(H8)=0),AND(LEN(H8)&gt;0,NOT(AND(ISNUMBER(H8),H8&gt;=DATE(1950,1,1),H8&lt;=DATE(2099,12,31)))),IF(AND(AND(ISNUMBER(H8),H8&gt;=DATE(1950,1,1),H8&lt;=DATE(2099,12,31)),AND(ISNUMBER(B8),B8&gt;=DATE(1950,1,1),B8&lt;=DATE(2099,12,31))),H8&lt;B8,FALSE)),"Check inputs","OK"))))</f>
        <v>OK</v>
      </c>
    </row>
    <row r="9" ht="32" customHeight="1" spans="1:11" x14ac:dyDescent="0.25">
      <c r="A9" s="16" t="s">
        <v>58</v>
      </c>
      <c r="B9" s="17">
        <v>46303</v>
      </c>
      <c r="C9" s="18" t="s">
        <v>59</v>
      </c>
      <c r="D9" s="16" t="s">
        <v>54</v>
      </c>
      <c r="E9" s="19">
        <v>9750</v>
      </c>
      <c r="F9" s="16" t="s">
        <v>60</v>
      </c>
      <c r="G9" s="19"/>
      <c r="H9" s="17"/>
      <c r="I9" s="20">
        <f>IF(NOT(COUNTA(A9:H9)&gt;0),"",IF(NOT(AND(ISNUMBER(B9),B9&gt;=DATE(1950,1,1),B9&lt;=DATE(2099,12,31))),"",IF(F9="Pending",IF(AND(ISNUMBER(Dashboard!$B$4),Dashboard!$B$4&gt;=DATE(1950,1,1),Dashboard!$B$4&lt;=DATE(2099,12,31)),Dashboard!$B$4-B9,""),IF(AND(ISNUMBER(H9),H9&gt;=DATE(1950,1,1),H9&lt;=DATE(2099,12,31)),H9-B9,""))))</f>
        <v>25</v>
      </c>
      <c r="J9" s="21">
        <f>IF(NOT(COUNTA(A9:H9)&gt;0),"",IF(NOT(AND(ISNUMBER('Change Orders'!$B$2),'Change Orders'!$B$2&gt;=0,'Change Orders'!$B$2&lt;=1000000000)),"Check data",'Change Orders'!$B$2+SUMIFS($G$5:G9,$F$5:F9,"Approved")))</f>
        <v>497650</v>
      </c>
      <c r="K9" s="22" t="str">
        <f>IF(NOT(COUNTA(A9:H9)&gt;0),"",IF(LEN(A9)=0,"Check ID",IF(SUMPRODUCT(--($A$5:$A$501=A9))&gt;1,"Duplicate ID",IF(OR(NOT(AND(ISNUMBER(B9),B9&gt;=DATE(1950,1,1),B9&lt;=DATE(2099,12,31))),NOT(OR(F9="Pending",F9="Approved",F9="Rejected",F9="Void")),AND(LEN(D9)&gt;0,NOT(OR(D9="Owner",D9="GC",D9="Field",D9="Design team"))),NOT(ISNUMBER(E9)),E9&lt;-100000000,E9&gt;100000000,AND(LEN(G9)&gt;0,OR(NOT(ISNUMBER(G9)),G9&lt;-100000000,G9&gt;100000000)),AND(F9="Approved",LEN(G9)=0),AND(LEN(G9)&gt;0,F9&lt;&gt;"Approved"),AND(OR(F9="Approved",F9="Rejected",F9="Void"),LEN(H9)=0),AND(LEN(H9)&gt;0,NOT(AND(ISNUMBER(H9),H9&gt;=DATE(1950,1,1),H9&lt;=DATE(2099,12,31)))),IF(AND(AND(ISNUMBER(H9),H9&gt;=DATE(1950,1,1),H9&lt;=DATE(2099,12,31)),AND(ISNUMBER(B9),B9&gt;=DATE(1950,1,1),B9&lt;=DATE(2099,12,31))),H9&lt;B9,FALSE)),"Check inputs","OK"))))</f>
        <v>OK</v>
      </c>
    </row>
    <row r="10" ht="32" customHeight="1" spans="1:11" x14ac:dyDescent="0.25">
      <c r="A10" s="16" t="s">
        <v>61</v>
      </c>
      <c r="B10" s="17">
        <v>46322</v>
      </c>
      <c r="C10" s="18" t="s">
        <v>62</v>
      </c>
      <c r="D10" s="16" t="s">
        <v>51</v>
      </c>
      <c r="E10" s="19">
        <v>2300</v>
      </c>
      <c r="F10" s="16" t="s">
        <v>60</v>
      </c>
      <c r="G10" s="19"/>
      <c r="H10" s="17"/>
      <c r="I10" s="20">
        <f>IF(NOT(COUNTA(A10:H10)&gt;0),"",IF(NOT(AND(ISNUMBER(B10),B10&gt;=DATE(1950,1,1),B10&lt;=DATE(2099,12,31))),"",IF(F10="Pending",IF(AND(ISNUMBER(Dashboard!$B$4),Dashboard!$B$4&gt;=DATE(1950,1,1),Dashboard!$B$4&lt;=DATE(2099,12,31)),Dashboard!$B$4-B10,""),IF(AND(ISNUMBER(H10),H10&gt;=DATE(1950,1,1),H10&lt;=DATE(2099,12,31)),H10-B10,""))))</f>
        <v>6</v>
      </c>
      <c r="J10" s="21">
        <f>IF(NOT(COUNTA(A10:H10)&gt;0),"",IF(NOT(AND(ISNUMBER('Change Orders'!$B$2),'Change Orders'!$B$2&gt;=0,'Change Orders'!$B$2&lt;=1000000000)),"Check data",'Change Orders'!$B$2+SUMIFS($G$5:G10,$F$5:F10,"Approved")))</f>
        <v>497650</v>
      </c>
      <c r="K10" s="22" t="str">
        <f>IF(NOT(COUNTA(A10:H10)&gt;0),"",IF(LEN(A10)=0,"Check ID",IF(SUMPRODUCT(--($A$5:$A$501=A10))&gt;1,"Duplicate ID",IF(OR(NOT(AND(ISNUMBER(B10),B10&gt;=DATE(1950,1,1),B10&lt;=DATE(2099,12,31))),NOT(OR(F10="Pending",F10="Approved",F10="Rejected",F10="Void")),AND(LEN(D10)&gt;0,NOT(OR(D10="Owner",D10="GC",D10="Field",D10="Design team"))),NOT(ISNUMBER(E10)),E10&lt;-100000000,E10&gt;100000000,AND(LEN(G10)&gt;0,OR(NOT(ISNUMBER(G10)),G10&lt;-100000000,G10&gt;100000000)),AND(F10="Approved",LEN(G10)=0),AND(LEN(G10)&gt;0,F10&lt;&gt;"Approved"),AND(OR(F10="Approved",F10="Rejected",F10="Void"),LEN(H10)=0),AND(LEN(H10)&gt;0,NOT(AND(ISNUMBER(H10),H10&gt;=DATE(1950,1,1),H10&lt;=DATE(2099,12,31)))),IF(AND(AND(ISNUMBER(H10),H10&gt;=DATE(1950,1,1),H10&lt;=DATE(2099,12,31)),AND(ISNUMBER(B10),B10&gt;=DATE(1950,1,1),B10&lt;=DATE(2099,12,31))),H10&lt;B10,FALSE)),"Check inputs","OK"))))</f>
        <v>OK</v>
      </c>
    </row>
    <row r="11" spans="1:11" x14ac:dyDescent="0.25">
      <c r="A11" s="16"/>
      <c r="B11" s="17"/>
      <c r="C11" s="18"/>
      <c r="D11" s="16"/>
      <c r="E11" s="19"/>
      <c r="F11" s="16"/>
      <c r="G11" s="19"/>
      <c r="H11" s="17"/>
      <c r="I11" s="20" t="str">
        <f>IF(NOT(COUNTA(A11:H11)&gt;0),"",IF(NOT(AND(ISNUMBER(B11),B11&gt;=DATE(1950,1,1),B11&lt;=DATE(2099,12,31))),"",IF(F11="Pending",IF(AND(ISNUMBER(Dashboard!$B$4),Dashboard!$B$4&gt;=DATE(1950,1,1),Dashboard!$B$4&lt;=DATE(2099,12,31)),Dashboard!$B$4-B11,""),IF(AND(ISNUMBER(H11),H11&gt;=DATE(1950,1,1),H11&lt;=DATE(2099,12,31)),H11-B11,""))))</f>
        <v/>
      </c>
      <c r="J11" s="21" t="str">
        <f>IF(NOT(COUNTA(A11:H11)&gt;0),"",IF(NOT(AND(ISNUMBER('Change Orders'!$B$2),'Change Orders'!$B$2&gt;=0,'Change Orders'!$B$2&lt;=1000000000)),"Check data",'Change Orders'!$B$2+SUMIFS($G$5:G11,$F$5:F11,"Approved")))</f>
        <v/>
      </c>
      <c r="K11" s="22" t="str">
        <f>IF(NOT(COUNTA(A11:H11)&gt;0),"",IF(LEN(A11)=0,"Check ID",IF(SUMPRODUCT(--($A$5:$A$501=A11))&gt;1,"Duplicate ID",IF(OR(NOT(AND(ISNUMBER(B11),B11&gt;=DATE(1950,1,1),B11&lt;=DATE(2099,12,31))),NOT(OR(F11="Pending",F11="Approved",F11="Rejected",F11="Void")),AND(LEN(D11)&gt;0,NOT(OR(D11="Owner",D11="GC",D11="Field",D11="Design team"))),NOT(ISNUMBER(E11)),E11&lt;-100000000,E11&gt;100000000,AND(LEN(G11)&gt;0,OR(NOT(ISNUMBER(G11)),G11&lt;-100000000,G11&gt;100000000)),AND(F11="Approved",LEN(G11)=0),AND(LEN(G11)&gt;0,F11&lt;&gt;"Approved"),AND(OR(F11="Approved",F11="Rejected",F11="Void"),LEN(H11)=0),AND(LEN(H11)&gt;0,NOT(AND(ISNUMBER(H11),H11&gt;=DATE(1950,1,1),H11&lt;=DATE(2099,12,31)))),IF(AND(AND(ISNUMBER(H11),H11&gt;=DATE(1950,1,1),H11&lt;=DATE(2099,12,31)),AND(ISNUMBER(B11),B11&gt;=DATE(1950,1,1),B11&lt;=DATE(2099,12,31))),H11&lt;B11,FALSE)),"Check inputs","OK"))))</f>
        <v/>
      </c>
    </row>
    <row r="12" spans="1:11" x14ac:dyDescent="0.25">
      <c r="A12" s="16"/>
      <c r="B12" s="17"/>
      <c r="C12" s="18"/>
      <c r="D12" s="16"/>
      <c r="E12" s="19"/>
      <c r="F12" s="16"/>
      <c r="G12" s="19"/>
      <c r="H12" s="17"/>
      <c r="I12" s="20" t="str">
        <f>IF(NOT(COUNTA(A12:H12)&gt;0),"",IF(NOT(AND(ISNUMBER(B12),B12&gt;=DATE(1950,1,1),B12&lt;=DATE(2099,12,31))),"",IF(F12="Pending",IF(AND(ISNUMBER(Dashboard!$B$4),Dashboard!$B$4&gt;=DATE(1950,1,1),Dashboard!$B$4&lt;=DATE(2099,12,31)),Dashboard!$B$4-B12,""),IF(AND(ISNUMBER(H12),H12&gt;=DATE(1950,1,1),H12&lt;=DATE(2099,12,31)),H12-B12,""))))</f>
        <v/>
      </c>
      <c r="J12" s="21" t="str">
        <f>IF(NOT(COUNTA(A12:H12)&gt;0),"",IF(NOT(AND(ISNUMBER('Change Orders'!$B$2),'Change Orders'!$B$2&gt;=0,'Change Orders'!$B$2&lt;=1000000000)),"Check data",'Change Orders'!$B$2+SUMIFS($G$5:G12,$F$5:F12,"Approved")))</f>
        <v/>
      </c>
      <c r="K12" s="22" t="str">
        <f>IF(NOT(COUNTA(A12:H12)&gt;0),"",IF(LEN(A12)=0,"Check ID",IF(SUMPRODUCT(--($A$5:$A$501=A12))&gt;1,"Duplicate ID",IF(OR(NOT(AND(ISNUMBER(B12),B12&gt;=DATE(1950,1,1),B12&lt;=DATE(2099,12,31))),NOT(OR(F12="Pending",F12="Approved",F12="Rejected",F12="Void")),AND(LEN(D12)&gt;0,NOT(OR(D12="Owner",D12="GC",D12="Field",D12="Design team"))),NOT(ISNUMBER(E12)),E12&lt;-100000000,E12&gt;100000000,AND(LEN(G12)&gt;0,OR(NOT(ISNUMBER(G12)),G12&lt;-100000000,G12&gt;100000000)),AND(F12="Approved",LEN(G12)=0),AND(LEN(G12)&gt;0,F12&lt;&gt;"Approved"),AND(OR(F12="Approved",F12="Rejected",F12="Void"),LEN(H12)=0),AND(LEN(H12)&gt;0,NOT(AND(ISNUMBER(H12),H12&gt;=DATE(1950,1,1),H12&lt;=DATE(2099,12,31)))),IF(AND(AND(ISNUMBER(H12),H12&gt;=DATE(1950,1,1),H12&lt;=DATE(2099,12,31)),AND(ISNUMBER(B12),B12&gt;=DATE(1950,1,1),B12&lt;=DATE(2099,12,31))),H12&lt;B12,FALSE)),"Check inputs","OK"))))</f>
        <v/>
      </c>
    </row>
    <row r="13" spans="1:11" x14ac:dyDescent="0.25">
      <c r="A13" s="16"/>
      <c r="B13" s="17"/>
      <c r="C13" s="18"/>
      <c r="D13" s="16"/>
      <c r="E13" s="19"/>
      <c r="F13" s="16"/>
      <c r="G13" s="19"/>
      <c r="H13" s="17"/>
      <c r="I13" s="20" t="str">
        <f>IF(NOT(COUNTA(A13:H13)&gt;0),"",IF(NOT(AND(ISNUMBER(B13),B13&gt;=DATE(1950,1,1),B13&lt;=DATE(2099,12,31))),"",IF(F13="Pending",IF(AND(ISNUMBER(Dashboard!$B$4),Dashboard!$B$4&gt;=DATE(1950,1,1),Dashboard!$B$4&lt;=DATE(2099,12,31)),Dashboard!$B$4-B13,""),IF(AND(ISNUMBER(H13),H13&gt;=DATE(1950,1,1),H13&lt;=DATE(2099,12,31)),H13-B13,""))))</f>
        <v/>
      </c>
      <c r="J13" s="21" t="str">
        <f>IF(NOT(COUNTA(A13:H13)&gt;0),"",IF(NOT(AND(ISNUMBER('Change Orders'!$B$2),'Change Orders'!$B$2&gt;=0,'Change Orders'!$B$2&lt;=1000000000)),"Check data",'Change Orders'!$B$2+SUMIFS($G$5:G13,$F$5:F13,"Approved")))</f>
        <v/>
      </c>
      <c r="K13" s="22" t="str">
        <f>IF(NOT(COUNTA(A13:H13)&gt;0),"",IF(LEN(A13)=0,"Check ID",IF(SUMPRODUCT(--($A$5:$A$501=A13))&gt;1,"Duplicate ID",IF(OR(NOT(AND(ISNUMBER(B13),B13&gt;=DATE(1950,1,1),B13&lt;=DATE(2099,12,31))),NOT(OR(F13="Pending",F13="Approved",F13="Rejected",F13="Void")),AND(LEN(D13)&gt;0,NOT(OR(D13="Owner",D13="GC",D13="Field",D13="Design team"))),NOT(ISNUMBER(E13)),E13&lt;-100000000,E13&gt;100000000,AND(LEN(G13)&gt;0,OR(NOT(ISNUMBER(G13)),G13&lt;-100000000,G13&gt;100000000)),AND(F13="Approved",LEN(G13)=0),AND(LEN(G13)&gt;0,F13&lt;&gt;"Approved"),AND(OR(F13="Approved",F13="Rejected",F13="Void"),LEN(H13)=0),AND(LEN(H13)&gt;0,NOT(AND(ISNUMBER(H13),H13&gt;=DATE(1950,1,1),H13&lt;=DATE(2099,12,31)))),IF(AND(AND(ISNUMBER(H13),H13&gt;=DATE(1950,1,1),H13&lt;=DATE(2099,12,31)),AND(ISNUMBER(B13),B13&gt;=DATE(1950,1,1),B13&lt;=DATE(2099,12,31))),H13&lt;B13,FALSE)),"Check inputs","OK"))))</f>
        <v/>
      </c>
    </row>
    <row r="14" spans="1:11" x14ac:dyDescent="0.25">
      <c r="A14" s="16"/>
      <c r="B14" s="17"/>
      <c r="C14" s="18"/>
      <c r="D14" s="16"/>
      <c r="E14" s="19"/>
      <c r="F14" s="16"/>
      <c r="G14" s="19"/>
      <c r="H14" s="17"/>
      <c r="I14" s="20" t="str">
        <f>IF(NOT(COUNTA(A14:H14)&gt;0),"",IF(NOT(AND(ISNUMBER(B14),B14&gt;=DATE(1950,1,1),B14&lt;=DATE(2099,12,31))),"",IF(F14="Pending",IF(AND(ISNUMBER(Dashboard!$B$4),Dashboard!$B$4&gt;=DATE(1950,1,1),Dashboard!$B$4&lt;=DATE(2099,12,31)),Dashboard!$B$4-B14,""),IF(AND(ISNUMBER(H14),H14&gt;=DATE(1950,1,1),H14&lt;=DATE(2099,12,31)),H14-B14,""))))</f>
        <v/>
      </c>
      <c r="J14" s="21" t="str">
        <f>IF(NOT(COUNTA(A14:H14)&gt;0),"",IF(NOT(AND(ISNUMBER('Change Orders'!$B$2),'Change Orders'!$B$2&gt;=0,'Change Orders'!$B$2&lt;=1000000000)),"Check data",'Change Orders'!$B$2+SUMIFS($G$5:G14,$F$5:F14,"Approved")))</f>
        <v/>
      </c>
      <c r="K14" s="22" t="str">
        <f>IF(NOT(COUNTA(A14:H14)&gt;0),"",IF(LEN(A14)=0,"Check ID",IF(SUMPRODUCT(--($A$5:$A$501=A14))&gt;1,"Duplicate ID",IF(OR(NOT(AND(ISNUMBER(B14),B14&gt;=DATE(1950,1,1),B14&lt;=DATE(2099,12,31))),NOT(OR(F14="Pending",F14="Approved",F14="Rejected",F14="Void")),AND(LEN(D14)&gt;0,NOT(OR(D14="Owner",D14="GC",D14="Field",D14="Design team"))),NOT(ISNUMBER(E14)),E14&lt;-100000000,E14&gt;100000000,AND(LEN(G14)&gt;0,OR(NOT(ISNUMBER(G14)),G14&lt;-100000000,G14&gt;100000000)),AND(F14="Approved",LEN(G14)=0),AND(LEN(G14)&gt;0,F14&lt;&gt;"Approved"),AND(OR(F14="Approved",F14="Rejected",F14="Void"),LEN(H14)=0),AND(LEN(H14)&gt;0,NOT(AND(ISNUMBER(H14),H14&gt;=DATE(1950,1,1),H14&lt;=DATE(2099,12,31)))),IF(AND(AND(ISNUMBER(H14),H14&gt;=DATE(1950,1,1),H14&lt;=DATE(2099,12,31)),AND(ISNUMBER(B14),B14&gt;=DATE(1950,1,1),B14&lt;=DATE(2099,12,31))),H14&lt;B14,FALSE)),"Check inputs","OK"))))</f>
        <v/>
      </c>
    </row>
    <row r="15" spans="1:11" x14ac:dyDescent="0.25">
      <c r="A15" s="16"/>
      <c r="B15" s="17"/>
      <c r="C15" s="18"/>
      <c r="D15" s="16"/>
      <c r="E15" s="19"/>
      <c r="F15" s="16"/>
      <c r="G15" s="19"/>
      <c r="H15" s="17"/>
      <c r="I15" s="20" t="str">
        <f>IF(NOT(COUNTA(A15:H15)&gt;0),"",IF(NOT(AND(ISNUMBER(B15),B15&gt;=DATE(1950,1,1),B15&lt;=DATE(2099,12,31))),"",IF(F15="Pending",IF(AND(ISNUMBER(Dashboard!$B$4),Dashboard!$B$4&gt;=DATE(1950,1,1),Dashboard!$B$4&lt;=DATE(2099,12,31)),Dashboard!$B$4-B15,""),IF(AND(ISNUMBER(H15),H15&gt;=DATE(1950,1,1),H15&lt;=DATE(2099,12,31)),H15-B15,""))))</f>
        <v/>
      </c>
      <c r="J15" s="21" t="str">
        <f>IF(NOT(COUNTA(A15:H15)&gt;0),"",IF(NOT(AND(ISNUMBER('Change Orders'!$B$2),'Change Orders'!$B$2&gt;=0,'Change Orders'!$B$2&lt;=1000000000)),"Check data",'Change Orders'!$B$2+SUMIFS($G$5:G15,$F$5:F15,"Approved")))</f>
        <v/>
      </c>
      <c r="K15" s="22" t="str">
        <f>IF(NOT(COUNTA(A15:H15)&gt;0),"",IF(LEN(A15)=0,"Check ID",IF(SUMPRODUCT(--($A$5:$A$501=A15))&gt;1,"Duplicate ID",IF(OR(NOT(AND(ISNUMBER(B15),B15&gt;=DATE(1950,1,1),B15&lt;=DATE(2099,12,31))),NOT(OR(F15="Pending",F15="Approved",F15="Rejected",F15="Void")),AND(LEN(D15)&gt;0,NOT(OR(D15="Owner",D15="GC",D15="Field",D15="Design team"))),NOT(ISNUMBER(E15)),E15&lt;-100000000,E15&gt;100000000,AND(LEN(G15)&gt;0,OR(NOT(ISNUMBER(G15)),G15&lt;-100000000,G15&gt;100000000)),AND(F15="Approved",LEN(G15)=0),AND(LEN(G15)&gt;0,F15&lt;&gt;"Approved"),AND(OR(F15="Approved",F15="Rejected",F15="Void"),LEN(H15)=0),AND(LEN(H15)&gt;0,NOT(AND(ISNUMBER(H15),H15&gt;=DATE(1950,1,1),H15&lt;=DATE(2099,12,31)))),IF(AND(AND(ISNUMBER(H15),H15&gt;=DATE(1950,1,1),H15&lt;=DATE(2099,12,31)),AND(ISNUMBER(B15),B15&gt;=DATE(1950,1,1),B15&lt;=DATE(2099,12,31))),H15&lt;B15,FALSE)),"Check inputs","OK"))))</f>
        <v/>
      </c>
    </row>
    <row r="16" spans="1:11" x14ac:dyDescent="0.25">
      <c r="A16" s="16"/>
      <c r="B16" s="17"/>
      <c r="C16" s="18"/>
      <c r="D16" s="16"/>
      <c r="E16" s="19"/>
      <c r="F16" s="16"/>
      <c r="G16" s="19"/>
      <c r="H16" s="17"/>
      <c r="I16" s="20" t="str">
        <f>IF(NOT(COUNTA(A16:H16)&gt;0),"",IF(NOT(AND(ISNUMBER(B16),B16&gt;=DATE(1950,1,1),B16&lt;=DATE(2099,12,31))),"",IF(F16="Pending",IF(AND(ISNUMBER(Dashboard!$B$4),Dashboard!$B$4&gt;=DATE(1950,1,1),Dashboard!$B$4&lt;=DATE(2099,12,31)),Dashboard!$B$4-B16,""),IF(AND(ISNUMBER(H16),H16&gt;=DATE(1950,1,1),H16&lt;=DATE(2099,12,31)),H16-B16,""))))</f>
        <v/>
      </c>
      <c r="J16" s="21" t="str">
        <f>IF(NOT(COUNTA(A16:H16)&gt;0),"",IF(NOT(AND(ISNUMBER('Change Orders'!$B$2),'Change Orders'!$B$2&gt;=0,'Change Orders'!$B$2&lt;=1000000000)),"Check data",'Change Orders'!$B$2+SUMIFS($G$5:G16,$F$5:F16,"Approved")))</f>
        <v/>
      </c>
      <c r="K16" s="22" t="str">
        <f>IF(NOT(COUNTA(A16:H16)&gt;0),"",IF(LEN(A16)=0,"Check ID",IF(SUMPRODUCT(--($A$5:$A$501=A16))&gt;1,"Duplicate ID",IF(OR(NOT(AND(ISNUMBER(B16),B16&gt;=DATE(1950,1,1),B16&lt;=DATE(2099,12,31))),NOT(OR(F16="Pending",F16="Approved",F16="Rejected",F16="Void")),AND(LEN(D16)&gt;0,NOT(OR(D16="Owner",D16="GC",D16="Field",D16="Design team"))),NOT(ISNUMBER(E16)),E16&lt;-100000000,E16&gt;100000000,AND(LEN(G16)&gt;0,OR(NOT(ISNUMBER(G16)),G16&lt;-100000000,G16&gt;100000000)),AND(F16="Approved",LEN(G16)=0),AND(LEN(G16)&gt;0,F16&lt;&gt;"Approved"),AND(OR(F16="Approved",F16="Rejected",F16="Void"),LEN(H16)=0),AND(LEN(H16)&gt;0,NOT(AND(ISNUMBER(H16),H16&gt;=DATE(1950,1,1),H16&lt;=DATE(2099,12,31)))),IF(AND(AND(ISNUMBER(H16),H16&gt;=DATE(1950,1,1),H16&lt;=DATE(2099,12,31)),AND(ISNUMBER(B16),B16&gt;=DATE(1950,1,1),B16&lt;=DATE(2099,12,31))),H16&lt;B16,FALSE)),"Check inputs","OK"))))</f>
        <v/>
      </c>
    </row>
    <row r="17" spans="1:11" x14ac:dyDescent="0.25">
      <c r="A17" s="16"/>
      <c r="B17" s="17"/>
      <c r="C17" s="18"/>
      <c r="D17" s="16"/>
      <c r="E17" s="19"/>
      <c r="F17" s="16"/>
      <c r="G17" s="19"/>
      <c r="H17" s="17"/>
      <c r="I17" s="20" t="str">
        <f>IF(NOT(COUNTA(A17:H17)&gt;0),"",IF(NOT(AND(ISNUMBER(B17),B17&gt;=DATE(1950,1,1),B17&lt;=DATE(2099,12,31))),"",IF(F17="Pending",IF(AND(ISNUMBER(Dashboard!$B$4),Dashboard!$B$4&gt;=DATE(1950,1,1),Dashboard!$B$4&lt;=DATE(2099,12,31)),Dashboard!$B$4-B17,""),IF(AND(ISNUMBER(H17),H17&gt;=DATE(1950,1,1),H17&lt;=DATE(2099,12,31)),H17-B17,""))))</f>
        <v/>
      </c>
      <c r="J17" s="21" t="str">
        <f>IF(NOT(COUNTA(A17:H17)&gt;0),"",IF(NOT(AND(ISNUMBER('Change Orders'!$B$2),'Change Orders'!$B$2&gt;=0,'Change Orders'!$B$2&lt;=1000000000)),"Check data",'Change Orders'!$B$2+SUMIFS($G$5:G17,$F$5:F17,"Approved")))</f>
        <v/>
      </c>
      <c r="K17" s="22" t="str">
        <f>IF(NOT(COUNTA(A17:H17)&gt;0),"",IF(LEN(A17)=0,"Check ID",IF(SUMPRODUCT(--($A$5:$A$501=A17))&gt;1,"Duplicate ID",IF(OR(NOT(AND(ISNUMBER(B17),B17&gt;=DATE(1950,1,1),B17&lt;=DATE(2099,12,31))),NOT(OR(F17="Pending",F17="Approved",F17="Rejected",F17="Void")),AND(LEN(D17)&gt;0,NOT(OR(D17="Owner",D17="GC",D17="Field",D17="Design team"))),NOT(ISNUMBER(E17)),E17&lt;-100000000,E17&gt;100000000,AND(LEN(G17)&gt;0,OR(NOT(ISNUMBER(G17)),G17&lt;-100000000,G17&gt;100000000)),AND(F17="Approved",LEN(G17)=0),AND(LEN(G17)&gt;0,F17&lt;&gt;"Approved"),AND(OR(F17="Approved",F17="Rejected",F17="Void"),LEN(H17)=0),AND(LEN(H17)&gt;0,NOT(AND(ISNUMBER(H17),H17&gt;=DATE(1950,1,1),H17&lt;=DATE(2099,12,31)))),IF(AND(AND(ISNUMBER(H17),H17&gt;=DATE(1950,1,1),H17&lt;=DATE(2099,12,31)),AND(ISNUMBER(B17),B17&gt;=DATE(1950,1,1),B17&lt;=DATE(2099,12,31))),H17&lt;B17,FALSE)),"Check inputs","OK"))))</f>
        <v/>
      </c>
    </row>
    <row r="18" spans="1:11" x14ac:dyDescent="0.25">
      <c r="A18" s="16"/>
      <c r="B18" s="17"/>
      <c r="C18" s="18"/>
      <c r="D18" s="16"/>
      <c r="E18" s="19"/>
      <c r="F18" s="16"/>
      <c r="G18" s="19"/>
      <c r="H18" s="17"/>
      <c r="I18" s="20" t="str">
        <f>IF(NOT(COUNTA(A18:H18)&gt;0),"",IF(NOT(AND(ISNUMBER(B18),B18&gt;=DATE(1950,1,1),B18&lt;=DATE(2099,12,31))),"",IF(F18="Pending",IF(AND(ISNUMBER(Dashboard!$B$4),Dashboard!$B$4&gt;=DATE(1950,1,1),Dashboard!$B$4&lt;=DATE(2099,12,31)),Dashboard!$B$4-B18,""),IF(AND(ISNUMBER(H18),H18&gt;=DATE(1950,1,1),H18&lt;=DATE(2099,12,31)),H18-B18,""))))</f>
        <v/>
      </c>
      <c r="J18" s="21" t="str">
        <f>IF(NOT(COUNTA(A18:H18)&gt;0),"",IF(NOT(AND(ISNUMBER('Change Orders'!$B$2),'Change Orders'!$B$2&gt;=0,'Change Orders'!$B$2&lt;=1000000000)),"Check data",'Change Orders'!$B$2+SUMIFS($G$5:G18,$F$5:F18,"Approved")))</f>
        <v/>
      </c>
      <c r="K18" s="22" t="str">
        <f>IF(NOT(COUNTA(A18:H18)&gt;0),"",IF(LEN(A18)=0,"Check ID",IF(SUMPRODUCT(--($A$5:$A$501=A18))&gt;1,"Duplicate ID",IF(OR(NOT(AND(ISNUMBER(B18),B18&gt;=DATE(1950,1,1),B18&lt;=DATE(2099,12,31))),NOT(OR(F18="Pending",F18="Approved",F18="Rejected",F18="Void")),AND(LEN(D18)&gt;0,NOT(OR(D18="Owner",D18="GC",D18="Field",D18="Design team"))),NOT(ISNUMBER(E18)),E18&lt;-100000000,E18&gt;100000000,AND(LEN(G18)&gt;0,OR(NOT(ISNUMBER(G18)),G18&lt;-100000000,G18&gt;100000000)),AND(F18="Approved",LEN(G18)=0),AND(LEN(G18)&gt;0,F18&lt;&gt;"Approved"),AND(OR(F18="Approved",F18="Rejected",F18="Void"),LEN(H18)=0),AND(LEN(H18)&gt;0,NOT(AND(ISNUMBER(H18),H18&gt;=DATE(1950,1,1),H18&lt;=DATE(2099,12,31)))),IF(AND(AND(ISNUMBER(H18),H18&gt;=DATE(1950,1,1),H18&lt;=DATE(2099,12,31)),AND(ISNUMBER(B18),B18&gt;=DATE(1950,1,1),B18&lt;=DATE(2099,12,31))),H18&lt;B18,FALSE)),"Check inputs","OK"))))</f>
        <v/>
      </c>
    </row>
    <row r="19" spans="1:11" x14ac:dyDescent="0.25">
      <c r="A19" s="16"/>
      <c r="B19" s="17"/>
      <c r="C19" s="18"/>
      <c r="D19" s="16"/>
      <c r="E19" s="19"/>
      <c r="F19" s="16"/>
      <c r="G19" s="19"/>
      <c r="H19" s="17"/>
      <c r="I19" s="20" t="str">
        <f>IF(NOT(COUNTA(A19:H19)&gt;0),"",IF(NOT(AND(ISNUMBER(B19),B19&gt;=DATE(1950,1,1),B19&lt;=DATE(2099,12,31))),"",IF(F19="Pending",IF(AND(ISNUMBER(Dashboard!$B$4),Dashboard!$B$4&gt;=DATE(1950,1,1),Dashboard!$B$4&lt;=DATE(2099,12,31)),Dashboard!$B$4-B19,""),IF(AND(ISNUMBER(H19),H19&gt;=DATE(1950,1,1),H19&lt;=DATE(2099,12,31)),H19-B19,""))))</f>
        <v/>
      </c>
      <c r="J19" s="21" t="str">
        <f>IF(NOT(COUNTA(A19:H19)&gt;0),"",IF(NOT(AND(ISNUMBER('Change Orders'!$B$2),'Change Orders'!$B$2&gt;=0,'Change Orders'!$B$2&lt;=1000000000)),"Check data",'Change Orders'!$B$2+SUMIFS($G$5:G19,$F$5:F19,"Approved")))</f>
        <v/>
      </c>
      <c r="K19" s="22" t="str">
        <f>IF(NOT(COUNTA(A19:H19)&gt;0),"",IF(LEN(A19)=0,"Check ID",IF(SUMPRODUCT(--($A$5:$A$501=A19))&gt;1,"Duplicate ID",IF(OR(NOT(AND(ISNUMBER(B19),B19&gt;=DATE(1950,1,1),B19&lt;=DATE(2099,12,31))),NOT(OR(F19="Pending",F19="Approved",F19="Rejected",F19="Void")),AND(LEN(D19)&gt;0,NOT(OR(D19="Owner",D19="GC",D19="Field",D19="Design team"))),NOT(ISNUMBER(E19)),E19&lt;-100000000,E19&gt;100000000,AND(LEN(G19)&gt;0,OR(NOT(ISNUMBER(G19)),G19&lt;-100000000,G19&gt;100000000)),AND(F19="Approved",LEN(G19)=0),AND(LEN(G19)&gt;0,F19&lt;&gt;"Approved"),AND(OR(F19="Approved",F19="Rejected",F19="Void"),LEN(H19)=0),AND(LEN(H19)&gt;0,NOT(AND(ISNUMBER(H19),H19&gt;=DATE(1950,1,1),H19&lt;=DATE(2099,12,31)))),IF(AND(AND(ISNUMBER(H19),H19&gt;=DATE(1950,1,1),H19&lt;=DATE(2099,12,31)),AND(ISNUMBER(B19),B19&gt;=DATE(1950,1,1),B19&lt;=DATE(2099,12,31))),H19&lt;B19,FALSE)),"Check inputs","OK"))))</f>
        <v/>
      </c>
    </row>
    <row r="20" spans="1:11" x14ac:dyDescent="0.25">
      <c r="A20" s="16"/>
      <c r="B20" s="17"/>
      <c r="C20" s="18"/>
      <c r="D20" s="16"/>
      <c r="E20" s="19"/>
      <c r="F20" s="16"/>
      <c r="G20" s="19"/>
      <c r="H20" s="17"/>
      <c r="I20" s="20" t="str">
        <f>IF(NOT(COUNTA(A20:H20)&gt;0),"",IF(NOT(AND(ISNUMBER(B20),B20&gt;=DATE(1950,1,1),B20&lt;=DATE(2099,12,31))),"",IF(F20="Pending",IF(AND(ISNUMBER(Dashboard!$B$4),Dashboard!$B$4&gt;=DATE(1950,1,1),Dashboard!$B$4&lt;=DATE(2099,12,31)),Dashboard!$B$4-B20,""),IF(AND(ISNUMBER(H20),H20&gt;=DATE(1950,1,1),H20&lt;=DATE(2099,12,31)),H20-B20,""))))</f>
        <v/>
      </c>
      <c r="J20" s="21" t="str">
        <f>IF(NOT(COUNTA(A20:H20)&gt;0),"",IF(NOT(AND(ISNUMBER('Change Orders'!$B$2),'Change Orders'!$B$2&gt;=0,'Change Orders'!$B$2&lt;=1000000000)),"Check data",'Change Orders'!$B$2+SUMIFS($G$5:G20,$F$5:F20,"Approved")))</f>
        <v/>
      </c>
      <c r="K20" s="22" t="str">
        <f>IF(NOT(COUNTA(A20:H20)&gt;0),"",IF(LEN(A20)=0,"Check ID",IF(SUMPRODUCT(--($A$5:$A$501=A20))&gt;1,"Duplicate ID",IF(OR(NOT(AND(ISNUMBER(B20),B20&gt;=DATE(1950,1,1),B20&lt;=DATE(2099,12,31))),NOT(OR(F20="Pending",F20="Approved",F20="Rejected",F20="Void")),AND(LEN(D20)&gt;0,NOT(OR(D20="Owner",D20="GC",D20="Field",D20="Design team"))),NOT(ISNUMBER(E20)),E20&lt;-100000000,E20&gt;100000000,AND(LEN(G20)&gt;0,OR(NOT(ISNUMBER(G20)),G20&lt;-100000000,G20&gt;100000000)),AND(F20="Approved",LEN(G20)=0),AND(LEN(G20)&gt;0,F20&lt;&gt;"Approved"),AND(OR(F20="Approved",F20="Rejected",F20="Void"),LEN(H20)=0),AND(LEN(H20)&gt;0,NOT(AND(ISNUMBER(H20),H20&gt;=DATE(1950,1,1),H20&lt;=DATE(2099,12,31)))),IF(AND(AND(ISNUMBER(H20),H20&gt;=DATE(1950,1,1),H20&lt;=DATE(2099,12,31)),AND(ISNUMBER(B20),B20&gt;=DATE(1950,1,1),B20&lt;=DATE(2099,12,31))),H20&lt;B20,FALSE)),"Check inputs","OK"))))</f>
        <v/>
      </c>
    </row>
    <row r="21" spans="1:11" x14ac:dyDescent="0.25">
      <c r="A21" s="16"/>
      <c r="B21" s="17"/>
      <c r="C21" s="18"/>
      <c r="D21" s="16"/>
      <c r="E21" s="19"/>
      <c r="F21" s="16"/>
      <c r="G21" s="19"/>
      <c r="H21" s="17"/>
      <c r="I21" s="20" t="str">
        <f>IF(NOT(COUNTA(A21:H21)&gt;0),"",IF(NOT(AND(ISNUMBER(B21),B21&gt;=DATE(1950,1,1),B21&lt;=DATE(2099,12,31))),"",IF(F21="Pending",IF(AND(ISNUMBER(Dashboard!$B$4),Dashboard!$B$4&gt;=DATE(1950,1,1),Dashboard!$B$4&lt;=DATE(2099,12,31)),Dashboard!$B$4-B21,""),IF(AND(ISNUMBER(H21),H21&gt;=DATE(1950,1,1),H21&lt;=DATE(2099,12,31)),H21-B21,""))))</f>
        <v/>
      </c>
      <c r="J21" s="21" t="str">
        <f>IF(NOT(COUNTA(A21:H21)&gt;0),"",IF(NOT(AND(ISNUMBER('Change Orders'!$B$2),'Change Orders'!$B$2&gt;=0,'Change Orders'!$B$2&lt;=1000000000)),"Check data",'Change Orders'!$B$2+SUMIFS($G$5:G21,$F$5:F21,"Approved")))</f>
        <v/>
      </c>
      <c r="K21" s="22" t="str">
        <f>IF(NOT(COUNTA(A21:H21)&gt;0),"",IF(LEN(A21)=0,"Check ID",IF(SUMPRODUCT(--($A$5:$A$501=A21))&gt;1,"Duplicate ID",IF(OR(NOT(AND(ISNUMBER(B21),B21&gt;=DATE(1950,1,1),B21&lt;=DATE(2099,12,31))),NOT(OR(F21="Pending",F21="Approved",F21="Rejected",F21="Void")),AND(LEN(D21)&gt;0,NOT(OR(D21="Owner",D21="GC",D21="Field",D21="Design team"))),NOT(ISNUMBER(E21)),E21&lt;-100000000,E21&gt;100000000,AND(LEN(G21)&gt;0,OR(NOT(ISNUMBER(G21)),G21&lt;-100000000,G21&gt;100000000)),AND(F21="Approved",LEN(G21)=0),AND(LEN(G21)&gt;0,F21&lt;&gt;"Approved"),AND(OR(F21="Approved",F21="Rejected",F21="Void"),LEN(H21)=0),AND(LEN(H21)&gt;0,NOT(AND(ISNUMBER(H21),H21&gt;=DATE(1950,1,1),H21&lt;=DATE(2099,12,31)))),IF(AND(AND(ISNUMBER(H21),H21&gt;=DATE(1950,1,1),H21&lt;=DATE(2099,12,31)),AND(ISNUMBER(B21),B21&gt;=DATE(1950,1,1),B21&lt;=DATE(2099,12,31))),H21&lt;B21,FALSE)),"Check inputs","OK"))))</f>
        <v/>
      </c>
    </row>
    <row r="22" spans="1:11" x14ac:dyDescent="0.25">
      <c r="A22" s="16"/>
      <c r="B22" s="17"/>
      <c r="C22" s="18"/>
      <c r="D22" s="16"/>
      <c r="E22" s="19"/>
      <c r="F22" s="16"/>
      <c r="G22" s="19"/>
      <c r="H22" s="17"/>
      <c r="I22" s="20" t="str">
        <f>IF(NOT(COUNTA(A22:H22)&gt;0),"",IF(NOT(AND(ISNUMBER(B22),B22&gt;=DATE(1950,1,1),B22&lt;=DATE(2099,12,31))),"",IF(F22="Pending",IF(AND(ISNUMBER(Dashboard!$B$4),Dashboard!$B$4&gt;=DATE(1950,1,1),Dashboard!$B$4&lt;=DATE(2099,12,31)),Dashboard!$B$4-B22,""),IF(AND(ISNUMBER(H22),H22&gt;=DATE(1950,1,1),H22&lt;=DATE(2099,12,31)),H22-B22,""))))</f>
        <v/>
      </c>
      <c r="J22" s="21" t="str">
        <f>IF(NOT(COUNTA(A22:H22)&gt;0),"",IF(NOT(AND(ISNUMBER('Change Orders'!$B$2),'Change Orders'!$B$2&gt;=0,'Change Orders'!$B$2&lt;=1000000000)),"Check data",'Change Orders'!$B$2+SUMIFS($G$5:G22,$F$5:F22,"Approved")))</f>
        <v/>
      </c>
      <c r="K22" s="22" t="str">
        <f>IF(NOT(COUNTA(A22:H22)&gt;0),"",IF(LEN(A22)=0,"Check ID",IF(SUMPRODUCT(--($A$5:$A$501=A22))&gt;1,"Duplicate ID",IF(OR(NOT(AND(ISNUMBER(B22),B22&gt;=DATE(1950,1,1),B22&lt;=DATE(2099,12,31))),NOT(OR(F22="Pending",F22="Approved",F22="Rejected",F22="Void")),AND(LEN(D22)&gt;0,NOT(OR(D22="Owner",D22="GC",D22="Field",D22="Design team"))),NOT(ISNUMBER(E22)),E22&lt;-100000000,E22&gt;100000000,AND(LEN(G22)&gt;0,OR(NOT(ISNUMBER(G22)),G22&lt;-100000000,G22&gt;100000000)),AND(F22="Approved",LEN(G22)=0),AND(LEN(G22)&gt;0,F22&lt;&gt;"Approved"),AND(OR(F22="Approved",F22="Rejected",F22="Void"),LEN(H22)=0),AND(LEN(H22)&gt;0,NOT(AND(ISNUMBER(H22),H22&gt;=DATE(1950,1,1),H22&lt;=DATE(2099,12,31)))),IF(AND(AND(ISNUMBER(H22),H22&gt;=DATE(1950,1,1),H22&lt;=DATE(2099,12,31)),AND(ISNUMBER(B22),B22&gt;=DATE(1950,1,1),B22&lt;=DATE(2099,12,31))),H22&lt;B22,FALSE)),"Check inputs","OK"))))</f>
        <v/>
      </c>
    </row>
    <row r="23" spans="1:11" x14ac:dyDescent="0.25">
      <c r="A23" s="16"/>
      <c r="B23" s="17"/>
      <c r="C23" s="18"/>
      <c r="D23" s="16"/>
      <c r="E23" s="19"/>
      <c r="F23" s="16"/>
      <c r="G23" s="19"/>
      <c r="H23" s="17"/>
      <c r="I23" s="20" t="str">
        <f>IF(NOT(COUNTA(A23:H23)&gt;0),"",IF(NOT(AND(ISNUMBER(B23),B23&gt;=DATE(1950,1,1),B23&lt;=DATE(2099,12,31))),"",IF(F23="Pending",IF(AND(ISNUMBER(Dashboard!$B$4),Dashboard!$B$4&gt;=DATE(1950,1,1),Dashboard!$B$4&lt;=DATE(2099,12,31)),Dashboard!$B$4-B23,""),IF(AND(ISNUMBER(H23),H23&gt;=DATE(1950,1,1),H23&lt;=DATE(2099,12,31)),H23-B23,""))))</f>
        <v/>
      </c>
      <c r="J23" s="21" t="str">
        <f>IF(NOT(COUNTA(A23:H23)&gt;0),"",IF(NOT(AND(ISNUMBER('Change Orders'!$B$2),'Change Orders'!$B$2&gt;=0,'Change Orders'!$B$2&lt;=1000000000)),"Check data",'Change Orders'!$B$2+SUMIFS($G$5:G23,$F$5:F23,"Approved")))</f>
        <v/>
      </c>
      <c r="K23" s="22" t="str">
        <f>IF(NOT(COUNTA(A23:H23)&gt;0),"",IF(LEN(A23)=0,"Check ID",IF(SUMPRODUCT(--($A$5:$A$501=A23))&gt;1,"Duplicate ID",IF(OR(NOT(AND(ISNUMBER(B23),B23&gt;=DATE(1950,1,1),B23&lt;=DATE(2099,12,31))),NOT(OR(F23="Pending",F23="Approved",F23="Rejected",F23="Void")),AND(LEN(D23)&gt;0,NOT(OR(D23="Owner",D23="GC",D23="Field",D23="Design team"))),NOT(ISNUMBER(E23)),E23&lt;-100000000,E23&gt;100000000,AND(LEN(G23)&gt;0,OR(NOT(ISNUMBER(G23)),G23&lt;-100000000,G23&gt;100000000)),AND(F23="Approved",LEN(G23)=0),AND(LEN(G23)&gt;0,F23&lt;&gt;"Approved"),AND(OR(F23="Approved",F23="Rejected",F23="Void"),LEN(H23)=0),AND(LEN(H23)&gt;0,NOT(AND(ISNUMBER(H23),H23&gt;=DATE(1950,1,1),H23&lt;=DATE(2099,12,31)))),IF(AND(AND(ISNUMBER(H23),H23&gt;=DATE(1950,1,1),H23&lt;=DATE(2099,12,31)),AND(ISNUMBER(B23),B23&gt;=DATE(1950,1,1),B23&lt;=DATE(2099,12,31))),H23&lt;B23,FALSE)),"Check inputs","OK"))))</f>
        <v/>
      </c>
    </row>
    <row r="24" spans="1:11" x14ac:dyDescent="0.25">
      <c r="A24" s="16"/>
      <c r="B24" s="17"/>
      <c r="C24" s="18"/>
      <c r="D24" s="16"/>
      <c r="E24" s="19"/>
      <c r="F24" s="16"/>
      <c r="G24" s="19"/>
      <c r="H24" s="17"/>
      <c r="I24" s="20" t="str">
        <f>IF(NOT(COUNTA(A24:H24)&gt;0),"",IF(NOT(AND(ISNUMBER(B24),B24&gt;=DATE(1950,1,1),B24&lt;=DATE(2099,12,31))),"",IF(F24="Pending",IF(AND(ISNUMBER(Dashboard!$B$4),Dashboard!$B$4&gt;=DATE(1950,1,1),Dashboard!$B$4&lt;=DATE(2099,12,31)),Dashboard!$B$4-B24,""),IF(AND(ISNUMBER(H24),H24&gt;=DATE(1950,1,1),H24&lt;=DATE(2099,12,31)),H24-B24,""))))</f>
        <v/>
      </c>
      <c r="J24" s="21" t="str">
        <f>IF(NOT(COUNTA(A24:H24)&gt;0),"",IF(NOT(AND(ISNUMBER('Change Orders'!$B$2),'Change Orders'!$B$2&gt;=0,'Change Orders'!$B$2&lt;=1000000000)),"Check data",'Change Orders'!$B$2+SUMIFS($G$5:G24,$F$5:F24,"Approved")))</f>
        <v/>
      </c>
      <c r="K24" s="22" t="str">
        <f>IF(NOT(COUNTA(A24:H24)&gt;0),"",IF(LEN(A24)=0,"Check ID",IF(SUMPRODUCT(--($A$5:$A$501=A24))&gt;1,"Duplicate ID",IF(OR(NOT(AND(ISNUMBER(B24),B24&gt;=DATE(1950,1,1),B24&lt;=DATE(2099,12,31))),NOT(OR(F24="Pending",F24="Approved",F24="Rejected",F24="Void")),AND(LEN(D24)&gt;0,NOT(OR(D24="Owner",D24="GC",D24="Field",D24="Design team"))),NOT(ISNUMBER(E24)),E24&lt;-100000000,E24&gt;100000000,AND(LEN(G24)&gt;0,OR(NOT(ISNUMBER(G24)),G24&lt;-100000000,G24&gt;100000000)),AND(F24="Approved",LEN(G24)=0),AND(LEN(G24)&gt;0,F24&lt;&gt;"Approved"),AND(OR(F24="Approved",F24="Rejected",F24="Void"),LEN(H24)=0),AND(LEN(H24)&gt;0,NOT(AND(ISNUMBER(H24),H24&gt;=DATE(1950,1,1),H24&lt;=DATE(2099,12,31)))),IF(AND(AND(ISNUMBER(H24),H24&gt;=DATE(1950,1,1),H24&lt;=DATE(2099,12,31)),AND(ISNUMBER(B24),B24&gt;=DATE(1950,1,1),B24&lt;=DATE(2099,12,31))),H24&lt;B24,FALSE)),"Check inputs","OK"))))</f>
        <v/>
      </c>
    </row>
    <row r="25" spans="1:11" x14ac:dyDescent="0.25">
      <c r="A25" s="16"/>
      <c r="B25" s="17"/>
      <c r="C25" s="18"/>
      <c r="D25" s="16"/>
      <c r="E25" s="19"/>
      <c r="F25" s="16"/>
      <c r="G25" s="19"/>
      <c r="H25" s="17"/>
      <c r="I25" s="20" t="str">
        <f>IF(NOT(COUNTA(A25:H25)&gt;0),"",IF(NOT(AND(ISNUMBER(B25),B25&gt;=DATE(1950,1,1),B25&lt;=DATE(2099,12,31))),"",IF(F25="Pending",IF(AND(ISNUMBER(Dashboard!$B$4),Dashboard!$B$4&gt;=DATE(1950,1,1),Dashboard!$B$4&lt;=DATE(2099,12,31)),Dashboard!$B$4-B25,""),IF(AND(ISNUMBER(H25),H25&gt;=DATE(1950,1,1),H25&lt;=DATE(2099,12,31)),H25-B25,""))))</f>
        <v/>
      </c>
      <c r="J25" s="21" t="str">
        <f>IF(NOT(COUNTA(A25:H25)&gt;0),"",IF(NOT(AND(ISNUMBER('Change Orders'!$B$2),'Change Orders'!$B$2&gt;=0,'Change Orders'!$B$2&lt;=1000000000)),"Check data",'Change Orders'!$B$2+SUMIFS($G$5:G25,$F$5:F25,"Approved")))</f>
        <v/>
      </c>
      <c r="K25" s="22" t="str">
        <f>IF(NOT(COUNTA(A25:H25)&gt;0),"",IF(LEN(A25)=0,"Check ID",IF(SUMPRODUCT(--($A$5:$A$501=A25))&gt;1,"Duplicate ID",IF(OR(NOT(AND(ISNUMBER(B25),B25&gt;=DATE(1950,1,1),B25&lt;=DATE(2099,12,31))),NOT(OR(F25="Pending",F25="Approved",F25="Rejected",F25="Void")),AND(LEN(D25)&gt;0,NOT(OR(D25="Owner",D25="GC",D25="Field",D25="Design team"))),NOT(ISNUMBER(E25)),E25&lt;-100000000,E25&gt;100000000,AND(LEN(G25)&gt;0,OR(NOT(ISNUMBER(G25)),G25&lt;-100000000,G25&gt;100000000)),AND(F25="Approved",LEN(G25)=0),AND(LEN(G25)&gt;0,F25&lt;&gt;"Approved"),AND(OR(F25="Approved",F25="Rejected",F25="Void"),LEN(H25)=0),AND(LEN(H25)&gt;0,NOT(AND(ISNUMBER(H25),H25&gt;=DATE(1950,1,1),H25&lt;=DATE(2099,12,31)))),IF(AND(AND(ISNUMBER(H25),H25&gt;=DATE(1950,1,1),H25&lt;=DATE(2099,12,31)),AND(ISNUMBER(B25),B25&gt;=DATE(1950,1,1),B25&lt;=DATE(2099,12,31))),H25&lt;B25,FALSE)),"Check inputs","OK"))))</f>
        <v/>
      </c>
    </row>
    <row r="26" spans="1:11" x14ac:dyDescent="0.25">
      <c r="A26" s="16"/>
      <c r="B26" s="17"/>
      <c r="C26" s="18"/>
      <c r="D26" s="16"/>
      <c r="E26" s="19"/>
      <c r="F26" s="16"/>
      <c r="G26" s="19"/>
      <c r="H26" s="17"/>
      <c r="I26" s="20" t="str">
        <f>IF(NOT(COUNTA(A26:H26)&gt;0),"",IF(NOT(AND(ISNUMBER(B26),B26&gt;=DATE(1950,1,1),B26&lt;=DATE(2099,12,31))),"",IF(F26="Pending",IF(AND(ISNUMBER(Dashboard!$B$4),Dashboard!$B$4&gt;=DATE(1950,1,1),Dashboard!$B$4&lt;=DATE(2099,12,31)),Dashboard!$B$4-B26,""),IF(AND(ISNUMBER(H26),H26&gt;=DATE(1950,1,1),H26&lt;=DATE(2099,12,31)),H26-B26,""))))</f>
        <v/>
      </c>
      <c r="J26" s="21" t="str">
        <f>IF(NOT(COUNTA(A26:H26)&gt;0),"",IF(NOT(AND(ISNUMBER('Change Orders'!$B$2),'Change Orders'!$B$2&gt;=0,'Change Orders'!$B$2&lt;=1000000000)),"Check data",'Change Orders'!$B$2+SUMIFS($G$5:G26,$F$5:F26,"Approved")))</f>
        <v/>
      </c>
      <c r="K26" s="22" t="str">
        <f>IF(NOT(COUNTA(A26:H26)&gt;0),"",IF(LEN(A26)=0,"Check ID",IF(SUMPRODUCT(--($A$5:$A$501=A26))&gt;1,"Duplicate ID",IF(OR(NOT(AND(ISNUMBER(B26),B26&gt;=DATE(1950,1,1),B26&lt;=DATE(2099,12,31))),NOT(OR(F26="Pending",F26="Approved",F26="Rejected",F26="Void")),AND(LEN(D26)&gt;0,NOT(OR(D26="Owner",D26="GC",D26="Field",D26="Design team"))),NOT(ISNUMBER(E26)),E26&lt;-100000000,E26&gt;100000000,AND(LEN(G26)&gt;0,OR(NOT(ISNUMBER(G26)),G26&lt;-100000000,G26&gt;100000000)),AND(F26="Approved",LEN(G26)=0),AND(LEN(G26)&gt;0,F26&lt;&gt;"Approved"),AND(OR(F26="Approved",F26="Rejected",F26="Void"),LEN(H26)=0),AND(LEN(H26)&gt;0,NOT(AND(ISNUMBER(H26),H26&gt;=DATE(1950,1,1),H26&lt;=DATE(2099,12,31)))),IF(AND(AND(ISNUMBER(H26),H26&gt;=DATE(1950,1,1),H26&lt;=DATE(2099,12,31)),AND(ISNUMBER(B26),B26&gt;=DATE(1950,1,1),B26&lt;=DATE(2099,12,31))),H26&lt;B26,FALSE)),"Check inputs","OK"))))</f>
        <v/>
      </c>
    </row>
    <row r="27" spans="1:11" x14ac:dyDescent="0.25">
      <c r="A27" s="16"/>
      <c r="B27" s="17"/>
      <c r="C27" s="18"/>
      <c r="D27" s="16"/>
      <c r="E27" s="19"/>
      <c r="F27" s="16"/>
      <c r="G27" s="19"/>
      <c r="H27" s="17"/>
      <c r="I27" s="20" t="str">
        <f>IF(NOT(COUNTA(A27:H27)&gt;0),"",IF(NOT(AND(ISNUMBER(B27),B27&gt;=DATE(1950,1,1),B27&lt;=DATE(2099,12,31))),"",IF(F27="Pending",IF(AND(ISNUMBER(Dashboard!$B$4),Dashboard!$B$4&gt;=DATE(1950,1,1),Dashboard!$B$4&lt;=DATE(2099,12,31)),Dashboard!$B$4-B27,""),IF(AND(ISNUMBER(H27),H27&gt;=DATE(1950,1,1),H27&lt;=DATE(2099,12,31)),H27-B27,""))))</f>
        <v/>
      </c>
      <c r="J27" s="21" t="str">
        <f>IF(NOT(COUNTA(A27:H27)&gt;0),"",IF(NOT(AND(ISNUMBER('Change Orders'!$B$2),'Change Orders'!$B$2&gt;=0,'Change Orders'!$B$2&lt;=1000000000)),"Check data",'Change Orders'!$B$2+SUMIFS($G$5:G27,$F$5:F27,"Approved")))</f>
        <v/>
      </c>
      <c r="K27" s="22" t="str">
        <f>IF(NOT(COUNTA(A27:H27)&gt;0),"",IF(LEN(A27)=0,"Check ID",IF(SUMPRODUCT(--($A$5:$A$501=A27))&gt;1,"Duplicate ID",IF(OR(NOT(AND(ISNUMBER(B27),B27&gt;=DATE(1950,1,1),B27&lt;=DATE(2099,12,31))),NOT(OR(F27="Pending",F27="Approved",F27="Rejected",F27="Void")),AND(LEN(D27)&gt;0,NOT(OR(D27="Owner",D27="GC",D27="Field",D27="Design team"))),NOT(ISNUMBER(E27)),E27&lt;-100000000,E27&gt;100000000,AND(LEN(G27)&gt;0,OR(NOT(ISNUMBER(G27)),G27&lt;-100000000,G27&gt;100000000)),AND(F27="Approved",LEN(G27)=0),AND(LEN(G27)&gt;0,F27&lt;&gt;"Approved"),AND(OR(F27="Approved",F27="Rejected",F27="Void"),LEN(H27)=0),AND(LEN(H27)&gt;0,NOT(AND(ISNUMBER(H27),H27&gt;=DATE(1950,1,1),H27&lt;=DATE(2099,12,31)))),IF(AND(AND(ISNUMBER(H27),H27&gt;=DATE(1950,1,1),H27&lt;=DATE(2099,12,31)),AND(ISNUMBER(B27),B27&gt;=DATE(1950,1,1),B27&lt;=DATE(2099,12,31))),H27&lt;B27,FALSE)),"Check inputs","OK"))))</f>
        <v/>
      </c>
    </row>
    <row r="28" spans="1:11" x14ac:dyDescent="0.25">
      <c r="A28" s="16"/>
      <c r="B28" s="17"/>
      <c r="C28" s="18"/>
      <c r="D28" s="16"/>
      <c r="E28" s="19"/>
      <c r="F28" s="16"/>
      <c r="G28" s="19"/>
      <c r="H28" s="17"/>
      <c r="I28" s="20" t="str">
        <f>IF(NOT(COUNTA(A28:H28)&gt;0),"",IF(NOT(AND(ISNUMBER(B28),B28&gt;=DATE(1950,1,1),B28&lt;=DATE(2099,12,31))),"",IF(F28="Pending",IF(AND(ISNUMBER(Dashboard!$B$4),Dashboard!$B$4&gt;=DATE(1950,1,1),Dashboard!$B$4&lt;=DATE(2099,12,31)),Dashboard!$B$4-B28,""),IF(AND(ISNUMBER(H28),H28&gt;=DATE(1950,1,1),H28&lt;=DATE(2099,12,31)),H28-B28,""))))</f>
        <v/>
      </c>
      <c r="J28" s="21" t="str">
        <f>IF(NOT(COUNTA(A28:H28)&gt;0),"",IF(NOT(AND(ISNUMBER('Change Orders'!$B$2),'Change Orders'!$B$2&gt;=0,'Change Orders'!$B$2&lt;=1000000000)),"Check data",'Change Orders'!$B$2+SUMIFS($G$5:G28,$F$5:F28,"Approved")))</f>
        <v/>
      </c>
      <c r="K28" s="22" t="str">
        <f>IF(NOT(COUNTA(A28:H28)&gt;0),"",IF(LEN(A28)=0,"Check ID",IF(SUMPRODUCT(--($A$5:$A$501=A28))&gt;1,"Duplicate ID",IF(OR(NOT(AND(ISNUMBER(B28),B28&gt;=DATE(1950,1,1),B28&lt;=DATE(2099,12,31))),NOT(OR(F28="Pending",F28="Approved",F28="Rejected",F28="Void")),AND(LEN(D28)&gt;0,NOT(OR(D28="Owner",D28="GC",D28="Field",D28="Design team"))),NOT(ISNUMBER(E28)),E28&lt;-100000000,E28&gt;100000000,AND(LEN(G28)&gt;0,OR(NOT(ISNUMBER(G28)),G28&lt;-100000000,G28&gt;100000000)),AND(F28="Approved",LEN(G28)=0),AND(LEN(G28)&gt;0,F28&lt;&gt;"Approved"),AND(OR(F28="Approved",F28="Rejected",F28="Void"),LEN(H28)=0),AND(LEN(H28)&gt;0,NOT(AND(ISNUMBER(H28),H28&gt;=DATE(1950,1,1),H28&lt;=DATE(2099,12,31)))),IF(AND(AND(ISNUMBER(H28),H28&gt;=DATE(1950,1,1),H28&lt;=DATE(2099,12,31)),AND(ISNUMBER(B28),B28&gt;=DATE(1950,1,1),B28&lt;=DATE(2099,12,31))),H28&lt;B28,FALSE)),"Check inputs","OK"))))</f>
        <v/>
      </c>
    </row>
    <row r="29" spans="1:11" x14ac:dyDescent="0.25">
      <c r="A29" s="16"/>
      <c r="B29" s="17"/>
      <c r="C29" s="18"/>
      <c r="D29" s="16"/>
      <c r="E29" s="19"/>
      <c r="F29" s="16"/>
      <c r="G29" s="19"/>
      <c r="H29" s="17"/>
      <c r="I29" s="20" t="str">
        <f>IF(NOT(COUNTA(A29:H29)&gt;0),"",IF(NOT(AND(ISNUMBER(B29),B29&gt;=DATE(1950,1,1),B29&lt;=DATE(2099,12,31))),"",IF(F29="Pending",IF(AND(ISNUMBER(Dashboard!$B$4),Dashboard!$B$4&gt;=DATE(1950,1,1),Dashboard!$B$4&lt;=DATE(2099,12,31)),Dashboard!$B$4-B29,""),IF(AND(ISNUMBER(H29),H29&gt;=DATE(1950,1,1),H29&lt;=DATE(2099,12,31)),H29-B29,""))))</f>
        <v/>
      </c>
      <c r="J29" s="21" t="str">
        <f>IF(NOT(COUNTA(A29:H29)&gt;0),"",IF(NOT(AND(ISNUMBER('Change Orders'!$B$2),'Change Orders'!$B$2&gt;=0,'Change Orders'!$B$2&lt;=1000000000)),"Check data",'Change Orders'!$B$2+SUMIFS($G$5:G29,$F$5:F29,"Approved")))</f>
        <v/>
      </c>
      <c r="K29" s="22" t="str">
        <f>IF(NOT(COUNTA(A29:H29)&gt;0),"",IF(LEN(A29)=0,"Check ID",IF(SUMPRODUCT(--($A$5:$A$501=A29))&gt;1,"Duplicate ID",IF(OR(NOT(AND(ISNUMBER(B29),B29&gt;=DATE(1950,1,1),B29&lt;=DATE(2099,12,31))),NOT(OR(F29="Pending",F29="Approved",F29="Rejected",F29="Void")),AND(LEN(D29)&gt;0,NOT(OR(D29="Owner",D29="GC",D29="Field",D29="Design team"))),NOT(ISNUMBER(E29)),E29&lt;-100000000,E29&gt;100000000,AND(LEN(G29)&gt;0,OR(NOT(ISNUMBER(G29)),G29&lt;-100000000,G29&gt;100000000)),AND(F29="Approved",LEN(G29)=0),AND(LEN(G29)&gt;0,F29&lt;&gt;"Approved"),AND(OR(F29="Approved",F29="Rejected",F29="Void"),LEN(H29)=0),AND(LEN(H29)&gt;0,NOT(AND(ISNUMBER(H29),H29&gt;=DATE(1950,1,1),H29&lt;=DATE(2099,12,31)))),IF(AND(AND(ISNUMBER(H29),H29&gt;=DATE(1950,1,1),H29&lt;=DATE(2099,12,31)),AND(ISNUMBER(B29),B29&gt;=DATE(1950,1,1),B29&lt;=DATE(2099,12,31))),H29&lt;B29,FALSE)),"Check inputs","OK"))))</f>
        <v/>
      </c>
    </row>
    <row r="30" spans="1:11" x14ac:dyDescent="0.25">
      <c r="A30" s="16"/>
      <c r="B30" s="17"/>
      <c r="C30" s="18"/>
      <c r="D30" s="16"/>
      <c r="E30" s="19"/>
      <c r="F30" s="16"/>
      <c r="G30" s="19"/>
      <c r="H30" s="17"/>
      <c r="I30" s="20" t="str">
        <f>IF(NOT(COUNTA(A30:H30)&gt;0),"",IF(NOT(AND(ISNUMBER(B30),B30&gt;=DATE(1950,1,1),B30&lt;=DATE(2099,12,31))),"",IF(F30="Pending",IF(AND(ISNUMBER(Dashboard!$B$4),Dashboard!$B$4&gt;=DATE(1950,1,1),Dashboard!$B$4&lt;=DATE(2099,12,31)),Dashboard!$B$4-B30,""),IF(AND(ISNUMBER(H30),H30&gt;=DATE(1950,1,1),H30&lt;=DATE(2099,12,31)),H30-B30,""))))</f>
        <v/>
      </c>
      <c r="J30" s="21" t="str">
        <f>IF(NOT(COUNTA(A30:H30)&gt;0),"",IF(NOT(AND(ISNUMBER('Change Orders'!$B$2),'Change Orders'!$B$2&gt;=0,'Change Orders'!$B$2&lt;=1000000000)),"Check data",'Change Orders'!$B$2+SUMIFS($G$5:G30,$F$5:F30,"Approved")))</f>
        <v/>
      </c>
      <c r="K30" s="22" t="str">
        <f>IF(NOT(COUNTA(A30:H30)&gt;0),"",IF(LEN(A30)=0,"Check ID",IF(SUMPRODUCT(--($A$5:$A$501=A30))&gt;1,"Duplicate ID",IF(OR(NOT(AND(ISNUMBER(B30),B30&gt;=DATE(1950,1,1),B30&lt;=DATE(2099,12,31))),NOT(OR(F30="Pending",F30="Approved",F30="Rejected",F30="Void")),AND(LEN(D30)&gt;0,NOT(OR(D30="Owner",D30="GC",D30="Field",D30="Design team"))),NOT(ISNUMBER(E30)),E30&lt;-100000000,E30&gt;100000000,AND(LEN(G30)&gt;0,OR(NOT(ISNUMBER(G30)),G30&lt;-100000000,G30&gt;100000000)),AND(F30="Approved",LEN(G30)=0),AND(LEN(G30)&gt;0,F30&lt;&gt;"Approved"),AND(OR(F30="Approved",F30="Rejected",F30="Void"),LEN(H30)=0),AND(LEN(H30)&gt;0,NOT(AND(ISNUMBER(H30),H30&gt;=DATE(1950,1,1),H30&lt;=DATE(2099,12,31)))),IF(AND(AND(ISNUMBER(H30),H30&gt;=DATE(1950,1,1),H30&lt;=DATE(2099,12,31)),AND(ISNUMBER(B30),B30&gt;=DATE(1950,1,1),B30&lt;=DATE(2099,12,31))),H30&lt;B30,FALSE)),"Check inputs","OK"))))</f>
        <v/>
      </c>
    </row>
    <row r="31" spans="1:11" x14ac:dyDescent="0.25">
      <c r="A31" s="16"/>
      <c r="B31" s="17"/>
      <c r="C31" s="18"/>
      <c r="D31" s="16"/>
      <c r="E31" s="19"/>
      <c r="F31" s="16"/>
      <c r="G31" s="19"/>
      <c r="H31" s="17"/>
      <c r="I31" s="20" t="str">
        <f>IF(NOT(COUNTA(A31:H31)&gt;0),"",IF(NOT(AND(ISNUMBER(B31),B31&gt;=DATE(1950,1,1),B31&lt;=DATE(2099,12,31))),"",IF(F31="Pending",IF(AND(ISNUMBER(Dashboard!$B$4),Dashboard!$B$4&gt;=DATE(1950,1,1),Dashboard!$B$4&lt;=DATE(2099,12,31)),Dashboard!$B$4-B31,""),IF(AND(ISNUMBER(H31),H31&gt;=DATE(1950,1,1),H31&lt;=DATE(2099,12,31)),H31-B31,""))))</f>
        <v/>
      </c>
      <c r="J31" s="21" t="str">
        <f>IF(NOT(COUNTA(A31:H31)&gt;0),"",IF(NOT(AND(ISNUMBER('Change Orders'!$B$2),'Change Orders'!$B$2&gt;=0,'Change Orders'!$B$2&lt;=1000000000)),"Check data",'Change Orders'!$B$2+SUMIFS($G$5:G31,$F$5:F31,"Approved")))</f>
        <v/>
      </c>
      <c r="K31" s="22" t="str">
        <f>IF(NOT(COUNTA(A31:H31)&gt;0),"",IF(LEN(A31)=0,"Check ID",IF(SUMPRODUCT(--($A$5:$A$501=A31))&gt;1,"Duplicate ID",IF(OR(NOT(AND(ISNUMBER(B31),B31&gt;=DATE(1950,1,1),B31&lt;=DATE(2099,12,31))),NOT(OR(F31="Pending",F31="Approved",F31="Rejected",F31="Void")),AND(LEN(D31)&gt;0,NOT(OR(D31="Owner",D31="GC",D31="Field",D31="Design team"))),NOT(ISNUMBER(E31)),E31&lt;-100000000,E31&gt;100000000,AND(LEN(G31)&gt;0,OR(NOT(ISNUMBER(G31)),G31&lt;-100000000,G31&gt;100000000)),AND(F31="Approved",LEN(G31)=0),AND(LEN(G31)&gt;0,F31&lt;&gt;"Approved"),AND(OR(F31="Approved",F31="Rejected",F31="Void"),LEN(H31)=0),AND(LEN(H31)&gt;0,NOT(AND(ISNUMBER(H31),H31&gt;=DATE(1950,1,1),H31&lt;=DATE(2099,12,31)))),IF(AND(AND(ISNUMBER(H31),H31&gt;=DATE(1950,1,1),H31&lt;=DATE(2099,12,31)),AND(ISNUMBER(B31),B31&gt;=DATE(1950,1,1),B31&lt;=DATE(2099,12,31))),H31&lt;B31,FALSE)),"Check inputs","OK"))))</f>
        <v/>
      </c>
    </row>
    <row r="32" spans="1:11" x14ac:dyDescent="0.25">
      <c r="A32" s="16"/>
      <c r="B32" s="17"/>
      <c r="C32" s="18"/>
      <c r="D32" s="16"/>
      <c r="E32" s="19"/>
      <c r="F32" s="16"/>
      <c r="G32" s="19"/>
      <c r="H32" s="17"/>
      <c r="I32" s="20" t="str">
        <f>IF(NOT(COUNTA(A32:H32)&gt;0),"",IF(NOT(AND(ISNUMBER(B32),B32&gt;=DATE(1950,1,1),B32&lt;=DATE(2099,12,31))),"",IF(F32="Pending",IF(AND(ISNUMBER(Dashboard!$B$4),Dashboard!$B$4&gt;=DATE(1950,1,1),Dashboard!$B$4&lt;=DATE(2099,12,31)),Dashboard!$B$4-B32,""),IF(AND(ISNUMBER(H32),H32&gt;=DATE(1950,1,1),H32&lt;=DATE(2099,12,31)),H32-B32,""))))</f>
        <v/>
      </c>
      <c r="J32" s="21" t="str">
        <f>IF(NOT(COUNTA(A32:H32)&gt;0),"",IF(NOT(AND(ISNUMBER('Change Orders'!$B$2),'Change Orders'!$B$2&gt;=0,'Change Orders'!$B$2&lt;=1000000000)),"Check data",'Change Orders'!$B$2+SUMIFS($G$5:G32,$F$5:F32,"Approved")))</f>
        <v/>
      </c>
      <c r="K32" s="22" t="str">
        <f>IF(NOT(COUNTA(A32:H32)&gt;0),"",IF(LEN(A32)=0,"Check ID",IF(SUMPRODUCT(--($A$5:$A$501=A32))&gt;1,"Duplicate ID",IF(OR(NOT(AND(ISNUMBER(B32),B32&gt;=DATE(1950,1,1),B32&lt;=DATE(2099,12,31))),NOT(OR(F32="Pending",F32="Approved",F32="Rejected",F32="Void")),AND(LEN(D32)&gt;0,NOT(OR(D32="Owner",D32="GC",D32="Field",D32="Design team"))),NOT(ISNUMBER(E32)),E32&lt;-100000000,E32&gt;100000000,AND(LEN(G32)&gt;0,OR(NOT(ISNUMBER(G32)),G32&lt;-100000000,G32&gt;100000000)),AND(F32="Approved",LEN(G32)=0),AND(LEN(G32)&gt;0,F32&lt;&gt;"Approved"),AND(OR(F32="Approved",F32="Rejected",F32="Void"),LEN(H32)=0),AND(LEN(H32)&gt;0,NOT(AND(ISNUMBER(H32),H32&gt;=DATE(1950,1,1),H32&lt;=DATE(2099,12,31)))),IF(AND(AND(ISNUMBER(H32),H32&gt;=DATE(1950,1,1),H32&lt;=DATE(2099,12,31)),AND(ISNUMBER(B32),B32&gt;=DATE(1950,1,1),B32&lt;=DATE(2099,12,31))),H32&lt;B32,FALSE)),"Check inputs","OK"))))</f>
        <v/>
      </c>
    </row>
    <row r="33" spans="1:11" x14ac:dyDescent="0.25">
      <c r="A33" s="16"/>
      <c r="B33" s="17"/>
      <c r="C33" s="18"/>
      <c r="D33" s="16"/>
      <c r="E33" s="19"/>
      <c r="F33" s="16"/>
      <c r="G33" s="19"/>
      <c r="H33" s="17"/>
      <c r="I33" s="20" t="str">
        <f>IF(NOT(COUNTA(A33:H33)&gt;0),"",IF(NOT(AND(ISNUMBER(B33),B33&gt;=DATE(1950,1,1),B33&lt;=DATE(2099,12,31))),"",IF(F33="Pending",IF(AND(ISNUMBER(Dashboard!$B$4),Dashboard!$B$4&gt;=DATE(1950,1,1),Dashboard!$B$4&lt;=DATE(2099,12,31)),Dashboard!$B$4-B33,""),IF(AND(ISNUMBER(H33),H33&gt;=DATE(1950,1,1),H33&lt;=DATE(2099,12,31)),H33-B33,""))))</f>
        <v/>
      </c>
      <c r="J33" s="21" t="str">
        <f>IF(NOT(COUNTA(A33:H33)&gt;0),"",IF(NOT(AND(ISNUMBER('Change Orders'!$B$2),'Change Orders'!$B$2&gt;=0,'Change Orders'!$B$2&lt;=1000000000)),"Check data",'Change Orders'!$B$2+SUMIFS($G$5:G33,$F$5:F33,"Approved")))</f>
        <v/>
      </c>
      <c r="K33" s="22" t="str">
        <f>IF(NOT(COUNTA(A33:H33)&gt;0),"",IF(LEN(A33)=0,"Check ID",IF(SUMPRODUCT(--($A$5:$A$501=A33))&gt;1,"Duplicate ID",IF(OR(NOT(AND(ISNUMBER(B33),B33&gt;=DATE(1950,1,1),B33&lt;=DATE(2099,12,31))),NOT(OR(F33="Pending",F33="Approved",F33="Rejected",F33="Void")),AND(LEN(D33)&gt;0,NOT(OR(D33="Owner",D33="GC",D33="Field",D33="Design team"))),NOT(ISNUMBER(E33)),E33&lt;-100000000,E33&gt;100000000,AND(LEN(G33)&gt;0,OR(NOT(ISNUMBER(G33)),G33&lt;-100000000,G33&gt;100000000)),AND(F33="Approved",LEN(G33)=0),AND(LEN(G33)&gt;0,F33&lt;&gt;"Approved"),AND(OR(F33="Approved",F33="Rejected",F33="Void"),LEN(H33)=0),AND(LEN(H33)&gt;0,NOT(AND(ISNUMBER(H33),H33&gt;=DATE(1950,1,1),H33&lt;=DATE(2099,12,31)))),IF(AND(AND(ISNUMBER(H33),H33&gt;=DATE(1950,1,1),H33&lt;=DATE(2099,12,31)),AND(ISNUMBER(B33),B33&gt;=DATE(1950,1,1),B33&lt;=DATE(2099,12,31))),H33&lt;B33,FALSE)),"Check inputs","OK"))))</f>
        <v/>
      </c>
    </row>
    <row r="34" spans="1:11" x14ac:dyDescent="0.25">
      <c r="A34" s="16"/>
      <c r="B34" s="17"/>
      <c r="C34" s="18"/>
      <c r="D34" s="16"/>
      <c r="E34" s="19"/>
      <c r="F34" s="16"/>
      <c r="G34" s="19"/>
      <c r="H34" s="17"/>
      <c r="I34" s="20" t="str">
        <f>IF(NOT(COUNTA(A34:H34)&gt;0),"",IF(NOT(AND(ISNUMBER(B34),B34&gt;=DATE(1950,1,1),B34&lt;=DATE(2099,12,31))),"",IF(F34="Pending",IF(AND(ISNUMBER(Dashboard!$B$4),Dashboard!$B$4&gt;=DATE(1950,1,1),Dashboard!$B$4&lt;=DATE(2099,12,31)),Dashboard!$B$4-B34,""),IF(AND(ISNUMBER(H34),H34&gt;=DATE(1950,1,1),H34&lt;=DATE(2099,12,31)),H34-B34,""))))</f>
        <v/>
      </c>
      <c r="J34" s="21" t="str">
        <f>IF(NOT(COUNTA(A34:H34)&gt;0),"",IF(NOT(AND(ISNUMBER('Change Orders'!$B$2),'Change Orders'!$B$2&gt;=0,'Change Orders'!$B$2&lt;=1000000000)),"Check data",'Change Orders'!$B$2+SUMIFS($G$5:G34,$F$5:F34,"Approved")))</f>
        <v/>
      </c>
      <c r="K34" s="22" t="str">
        <f>IF(NOT(COUNTA(A34:H34)&gt;0),"",IF(LEN(A34)=0,"Check ID",IF(SUMPRODUCT(--($A$5:$A$501=A34))&gt;1,"Duplicate ID",IF(OR(NOT(AND(ISNUMBER(B34),B34&gt;=DATE(1950,1,1),B34&lt;=DATE(2099,12,31))),NOT(OR(F34="Pending",F34="Approved",F34="Rejected",F34="Void")),AND(LEN(D34)&gt;0,NOT(OR(D34="Owner",D34="GC",D34="Field",D34="Design team"))),NOT(ISNUMBER(E34)),E34&lt;-100000000,E34&gt;100000000,AND(LEN(G34)&gt;0,OR(NOT(ISNUMBER(G34)),G34&lt;-100000000,G34&gt;100000000)),AND(F34="Approved",LEN(G34)=0),AND(LEN(G34)&gt;0,F34&lt;&gt;"Approved"),AND(OR(F34="Approved",F34="Rejected",F34="Void"),LEN(H34)=0),AND(LEN(H34)&gt;0,NOT(AND(ISNUMBER(H34),H34&gt;=DATE(1950,1,1),H34&lt;=DATE(2099,12,31)))),IF(AND(AND(ISNUMBER(H34),H34&gt;=DATE(1950,1,1),H34&lt;=DATE(2099,12,31)),AND(ISNUMBER(B34),B34&gt;=DATE(1950,1,1),B34&lt;=DATE(2099,12,31))),H34&lt;B34,FALSE)),"Check inputs","OK"))))</f>
        <v/>
      </c>
    </row>
    <row r="35" spans="1:11" x14ac:dyDescent="0.25">
      <c r="A35" s="16"/>
      <c r="B35" s="17"/>
      <c r="C35" s="18"/>
      <c r="D35" s="16"/>
      <c r="E35" s="19"/>
      <c r="F35" s="16"/>
      <c r="G35" s="19"/>
      <c r="H35" s="17"/>
      <c r="I35" s="20" t="str">
        <f>IF(NOT(COUNTA(A35:H35)&gt;0),"",IF(NOT(AND(ISNUMBER(B35),B35&gt;=DATE(1950,1,1),B35&lt;=DATE(2099,12,31))),"",IF(F35="Pending",IF(AND(ISNUMBER(Dashboard!$B$4),Dashboard!$B$4&gt;=DATE(1950,1,1),Dashboard!$B$4&lt;=DATE(2099,12,31)),Dashboard!$B$4-B35,""),IF(AND(ISNUMBER(H35),H35&gt;=DATE(1950,1,1),H35&lt;=DATE(2099,12,31)),H35-B35,""))))</f>
        <v/>
      </c>
      <c r="J35" s="21" t="str">
        <f>IF(NOT(COUNTA(A35:H35)&gt;0),"",IF(NOT(AND(ISNUMBER('Change Orders'!$B$2),'Change Orders'!$B$2&gt;=0,'Change Orders'!$B$2&lt;=1000000000)),"Check data",'Change Orders'!$B$2+SUMIFS($G$5:G35,$F$5:F35,"Approved")))</f>
        <v/>
      </c>
      <c r="K35" s="22" t="str">
        <f>IF(NOT(COUNTA(A35:H35)&gt;0),"",IF(LEN(A35)=0,"Check ID",IF(SUMPRODUCT(--($A$5:$A$501=A35))&gt;1,"Duplicate ID",IF(OR(NOT(AND(ISNUMBER(B35),B35&gt;=DATE(1950,1,1),B35&lt;=DATE(2099,12,31))),NOT(OR(F35="Pending",F35="Approved",F35="Rejected",F35="Void")),AND(LEN(D35)&gt;0,NOT(OR(D35="Owner",D35="GC",D35="Field",D35="Design team"))),NOT(ISNUMBER(E35)),E35&lt;-100000000,E35&gt;100000000,AND(LEN(G35)&gt;0,OR(NOT(ISNUMBER(G35)),G35&lt;-100000000,G35&gt;100000000)),AND(F35="Approved",LEN(G35)=0),AND(LEN(G35)&gt;0,F35&lt;&gt;"Approved"),AND(OR(F35="Approved",F35="Rejected",F35="Void"),LEN(H35)=0),AND(LEN(H35)&gt;0,NOT(AND(ISNUMBER(H35),H35&gt;=DATE(1950,1,1),H35&lt;=DATE(2099,12,31)))),IF(AND(AND(ISNUMBER(H35),H35&gt;=DATE(1950,1,1),H35&lt;=DATE(2099,12,31)),AND(ISNUMBER(B35),B35&gt;=DATE(1950,1,1),B35&lt;=DATE(2099,12,31))),H35&lt;B35,FALSE)),"Check inputs","OK"))))</f>
        <v/>
      </c>
    </row>
    <row r="36" spans="1:11" x14ac:dyDescent="0.25">
      <c r="A36" s="16"/>
      <c r="B36" s="17"/>
      <c r="C36" s="18"/>
      <c r="D36" s="16"/>
      <c r="E36" s="19"/>
      <c r="F36" s="16"/>
      <c r="G36" s="19"/>
      <c r="H36" s="17"/>
      <c r="I36" s="20" t="str">
        <f>IF(NOT(COUNTA(A36:H36)&gt;0),"",IF(NOT(AND(ISNUMBER(B36),B36&gt;=DATE(1950,1,1),B36&lt;=DATE(2099,12,31))),"",IF(F36="Pending",IF(AND(ISNUMBER(Dashboard!$B$4),Dashboard!$B$4&gt;=DATE(1950,1,1),Dashboard!$B$4&lt;=DATE(2099,12,31)),Dashboard!$B$4-B36,""),IF(AND(ISNUMBER(H36),H36&gt;=DATE(1950,1,1),H36&lt;=DATE(2099,12,31)),H36-B36,""))))</f>
        <v/>
      </c>
      <c r="J36" s="21" t="str">
        <f>IF(NOT(COUNTA(A36:H36)&gt;0),"",IF(NOT(AND(ISNUMBER('Change Orders'!$B$2),'Change Orders'!$B$2&gt;=0,'Change Orders'!$B$2&lt;=1000000000)),"Check data",'Change Orders'!$B$2+SUMIFS($G$5:G36,$F$5:F36,"Approved")))</f>
        <v/>
      </c>
      <c r="K36" s="22" t="str">
        <f>IF(NOT(COUNTA(A36:H36)&gt;0),"",IF(LEN(A36)=0,"Check ID",IF(SUMPRODUCT(--($A$5:$A$501=A36))&gt;1,"Duplicate ID",IF(OR(NOT(AND(ISNUMBER(B36),B36&gt;=DATE(1950,1,1),B36&lt;=DATE(2099,12,31))),NOT(OR(F36="Pending",F36="Approved",F36="Rejected",F36="Void")),AND(LEN(D36)&gt;0,NOT(OR(D36="Owner",D36="GC",D36="Field",D36="Design team"))),NOT(ISNUMBER(E36)),E36&lt;-100000000,E36&gt;100000000,AND(LEN(G36)&gt;0,OR(NOT(ISNUMBER(G36)),G36&lt;-100000000,G36&gt;100000000)),AND(F36="Approved",LEN(G36)=0),AND(LEN(G36)&gt;0,F36&lt;&gt;"Approved"),AND(OR(F36="Approved",F36="Rejected",F36="Void"),LEN(H36)=0),AND(LEN(H36)&gt;0,NOT(AND(ISNUMBER(H36),H36&gt;=DATE(1950,1,1),H36&lt;=DATE(2099,12,31)))),IF(AND(AND(ISNUMBER(H36),H36&gt;=DATE(1950,1,1),H36&lt;=DATE(2099,12,31)),AND(ISNUMBER(B36),B36&gt;=DATE(1950,1,1),B36&lt;=DATE(2099,12,31))),H36&lt;B36,FALSE)),"Check inputs","OK"))))</f>
        <v/>
      </c>
    </row>
    <row r="37" spans="1:11" x14ac:dyDescent="0.25">
      <c r="A37" s="16"/>
      <c r="B37" s="17"/>
      <c r="C37" s="18"/>
      <c r="D37" s="16"/>
      <c r="E37" s="19"/>
      <c r="F37" s="16"/>
      <c r="G37" s="19"/>
      <c r="H37" s="17"/>
      <c r="I37" s="20" t="str">
        <f>IF(NOT(COUNTA(A37:H37)&gt;0),"",IF(NOT(AND(ISNUMBER(B37),B37&gt;=DATE(1950,1,1),B37&lt;=DATE(2099,12,31))),"",IF(F37="Pending",IF(AND(ISNUMBER(Dashboard!$B$4),Dashboard!$B$4&gt;=DATE(1950,1,1),Dashboard!$B$4&lt;=DATE(2099,12,31)),Dashboard!$B$4-B37,""),IF(AND(ISNUMBER(H37),H37&gt;=DATE(1950,1,1),H37&lt;=DATE(2099,12,31)),H37-B37,""))))</f>
        <v/>
      </c>
      <c r="J37" s="21" t="str">
        <f>IF(NOT(COUNTA(A37:H37)&gt;0),"",IF(NOT(AND(ISNUMBER('Change Orders'!$B$2),'Change Orders'!$B$2&gt;=0,'Change Orders'!$B$2&lt;=1000000000)),"Check data",'Change Orders'!$B$2+SUMIFS($G$5:G37,$F$5:F37,"Approved")))</f>
        <v/>
      </c>
      <c r="K37" s="22" t="str">
        <f>IF(NOT(COUNTA(A37:H37)&gt;0),"",IF(LEN(A37)=0,"Check ID",IF(SUMPRODUCT(--($A$5:$A$501=A37))&gt;1,"Duplicate ID",IF(OR(NOT(AND(ISNUMBER(B37),B37&gt;=DATE(1950,1,1),B37&lt;=DATE(2099,12,31))),NOT(OR(F37="Pending",F37="Approved",F37="Rejected",F37="Void")),AND(LEN(D37)&gt;0,NOT(OR(D37="Owner",D37="GC",D37="Field",D37="Design team"))),NOT(ISNUMBER(E37)),E37&lt;-100000000,E37&gt;100000000,AND(LEN(G37)&gt;0,OR(NOT(ISNUMBER(G37)),G37&lt;-100000000,G37&gt;100000000)),AND(F37="Approved",LEN(G37)=0),AND(LEN(G37)&gt;0,F37&lt;&gt;"Approved"),AND(OR(F37="Approved",F37="Rejected",F37="Void"),LEN(H37)=0),AND(LEN(H37)&gt;0,NOT(AND(ISNUMBER(H37),H37&gt;=DATE(1950,1,1),H37&lt;=DATE(2099,12,31)))),IF(AND(AND(ISNUMBER(H37),H37&gt;=DATE(1950,1,1),H37&lt;=DATE(2099,12,31)),AND(ISNUMBER(B37),B37&gt;=DATE(1950,1,1),B37&lt;=DATE(2099,12,31))),H37&lt;B37,FALSE)),"Check inputs","OK"))))</f>
        <v/>
      </c>
    </row>
    <row r="38" spans="1:11" x14ac:dyDescent="0.25">
      <c r="A38" s="16"/>
      <c r="B38" s="17"/>
      <c r="C38" s="18"/>
      <c r="D38" s="16"/>
      <c r="E38" s="19"/>
      <c r="F38" s="16"/>
      <c r="G38" s="19"/>
      <c r="H38" s="17"/>
      <c r="I38" s="20" t="str">
        <f>IF(NOT(COUNTA(A38:H38)&gt;0),"",IF(NOT(AND(ISNUMBER(B38),B38&gt;=DATE(1950,1,1),B38&lt;=DATE(2099,12,31))),"",IF(F38="Pending",IF(AND(ISNUMBER(Dashboard!$B$4),Dashboard!$B$4&gt;=DATE(1950,1,1),Dashboard!$B$4&lt;=DATE(2099,12,31)),Dashboard!$B$4-B38,""),IF(AND(ISNUMBER(H38),H38&gt;=DATE(1950,1,1),H38&lt;=DATE(2099,12,31)),H38-B38,""))))</f>
        <v/>
      </c>
      <c r="J38" s="21" t="str">
        <f>IF(NOT(COUNTA(A38:H38)&gt;0),"",IF(NOT(AND(ISNUMBER('Change Orders'!$B$2),'Change Orders'!$B$2&gt;=0,'Change Orders'!$B$2&lt;=1000000000)),"Check data",'Change Orders'!$B$2+SUMIFS($G$5:G38,$F$5:F38,"Approved")))</f>
        <v/>
      </c>
      <c r="K38" s="22" t="str">
        <f>IF(NOT(COUNTA(A38:H38)&gt;0),"",IF(LEN(A38)=0,"Check ID",IF(SUMPRODUCT(--($A$5:$A$501=A38))&gt;1,"Duplicate ID",IF(OR(NOT(AND(ISNUMBER(B38),B38&gt;=DATE(1950,1,1),B38&lt;=DATE(2099,12,31))),NOT(OR(F38="Pending",F38="Approved",F38="Rejected",F38="Void")),AND(LEN(D38)&gt;0,NOT(OR(D38="Owner",D38="GC",D38="Field",D38="Design team"))),NOT(ISNUMBER(E38)),E38&lt;-100000000,E38&gt;100000000,AND(LEN(G38)&gt;0,OR(NOT(ISNUMBER(G38)),G38&lt;-100000000,G38&gt;100000000)),AND(F38="Approved",LEN(G38)=0),AND(LEN(G38)&gt;0,F38&lt;&gt;"Approved"),AND(OR(F38="Approved",F38="Rejected",F38="Void"),LEN(H38)=0),AND(LEN(H38)&gt;0,NOT(AND(ISNUMBER(H38),H38&gt;=DATE(1950,1,1),H38&lt;=DATE(2099,12,31)))),IF(AND(AND(ISNUMBER(H38),H38&gt;=DATE(1950,1,1),H38&lt;=DATE(2099,12,31)),AND(ISNUMBER(B38),B38&gt;=DATE(1950,1,1),B38&lt;=DATE(2099,12,31))),H38&lt;B38,FALSE)),"Check inputs","OK"))))</f>
        <v/>
      </c>
    </row>
    <row r="39" spans="1:11" x14ac:dyDescent="0.25">
      <c r="A39" s="16"/>
      <c r="B39" s="17"/>
      <c r="C39" s="18"/>
      <c r="D39" s="16"/>
      <c r="E39" s="19"/>
      <c r="F39" s="16"/>
      <c r="G39" s="19"/>
      <c r="H39" s="17"/>
      <c r="I39" s="20" t="str">
        <f>IF(NOT(COUNTA(A39:H39)&gt;0),"",IF(NOT(AND(ISNUMBER(B39),B39&gt;=DATE(1950,1,1),B39&lt;=DATE(2099,12,31))),"",IF(F39="Pending",IF(AND(ISNUMBER(Dashboard!$B$4),Dashboard!$B$4&gt;=DATE(1950,1,1),Dashboard!$B$4&lt;=DATE(2099,12,31)),Dashboard!$B$4-B39,""),IF(AND(ISNUMBER(H39),H39&gt;=DATE(1950,1,1),H39&lt;=DATE(2099,12,31)),H39-B39,""))))</f>
        <v/>
      </c>
      <c r="J39" s="21" t="str">
        <f>IF(NOT(COUNTA(A39:H39)&gt;0),"",IF(NOT(AND(ISNUMBER('Change Orders'!$B$2),'Change Orders'!$B$2&gt;=0,'Change Orders'!$B$2&lt;=1000000000)),"Check data",'Change Orders'!$B$2+SUMIFS($G$5:G39,$F$5:F39,"Approved")))</f>
        <v/>
      </c>
      <c r="K39" s="22" t="str">
        <f>IF(NOT(COUNTA(A39:H39)&gt;0),"",IF(LEN(A39)=0,"Check ID",IF(SUMPRODUCT(--($A$5:$A$501=A39))&gt;1,"Duplicate ID",IF(OR(NOT(AND(ISNUMBER(B39),B39&gt;=DATE(1950,1,1),B39&lt;=DATE(2099,12,31))),NOT(OR(F39="Pending",F39="Approved",F39="Rejected",F39="Void")),AND(LEN(D39)&gt;0,NOT(OR(D39="Owner",D39="GC",D39="Field",D39="Design team"))),NOT(ISNUMBER(E39)),E39&lt;-100000000,E39&gt;100000000,AND(LEN(G39)&gt;0,OR(NOT(ISNUMBER(G39)),G39&lt;-100000000,G39&gt;100000000)),AND(F39="Approved",LEN(G39)=0),AND(LEN(G39)&gt;0,F39&lt;&gt;"Approved"),AND(OR(F39="Approved",F39="Rejected",F39="Void"),LEN(H39)=0),AND(LEN(H39)&gt;0,NOT(AND(ISNUMBER(H39),H39&gt;=DATE(1950,1,1),H39&lt;=DATE(2099,12,31)))),IF(AND(AND(ISNUMBER(H39),H39&gt;=DATE(1950,1,1),H39&lt;=DATE(2099,12,31)),AND(ISNUMBER(B39),B39&gt;=DATE(1950,1,1),B39&lt;=DATE(2099,12,31))),H39&lt;B39,FALSE)),"Check inputs","OK"))))</f>
        <v/>
      </c>
    </row>
    <row r="40" spans="1:11" x14ac:dyDescent="0.25">
      <c r="A40" s="16"/>
      <c r="B40" s="17"/>
      <c r="C40" s="18"/>
      <c r="D40" s="16"/>
      <c r="E40" s="19"/>
      <c r="F40" s="16"/>
      <c r="G40" s="19"/>
      <c r="H40" s="17"/>
      <c r="I40" s="20" t="str">
        <f>IF(NOT(COUNTA(A40:H40)&gt;0),"",IF(NOT(AND(ISNUMBER(B40),B40&gt;=DATE(1950,1,1),B40&lt;=DATE(2099,12,31))),"",IF(F40="Pending",IF(AND(ISNUMBER(Dashboard!$B$4),Dashboard!$B$4&gt;=DATE(1950,1,1),Dashboard!$B$4&lt;=DATE(2099,12,31)),Dashboard!$B$4-B40,""),IF(AND(ISNUMBER(H40),H40&gt;=DATE(1950,1,1),H40&lt;=DATE(2099,12,31)),H40-B40,""))))</f>
        <v/>
      </c>
      <c r="J40" s="21" t="str">
        <f>IF(NOT(COUNTA(A40:H40)&gt;0),"",IF(NOT(AND(ISNUMBER('Change Orders'!$B$2),'Change Orders'!$B$2&gt;=0,'Change Orders'!$B$2&lt;=1000000000)),"Check data",'Change Orders'!$B$2+SUMIFS($G$5:G40,$F$5:F40,"Approved")))</f>
        <v/>
      </c>
      <c r="K40" s="22" t="str">
        <f>IF(NOT(COUNTA(A40:H40)&gt;0),"",IF(LEN(A40)=0,"Check ID",IF(SUMPRODUCT(--($A$5:$A$501=A40))&gt;1,"Duplicate ID",IF(OR(NOT(AND(ISNUMBER(B40),B40&gt;=DATE(1950,1,1),B40&lt;=DATE(2099,12,31))),NOT(OR(F40="Pending",F40="Approved",F40="Rejected",F40="Void")),AND(LEN(D40)&gt;0,NOT(OR(D40="Owner",D40="GC",D40="Field",D40="Design team"))),NOT(ISNUMBER(E40)),E40&lt;-100000000,E40&gt;100000000,AND(LEN(G40)&gt;0,OR(NOT(ISNUMBER(G40)),G40&lt;-100000000,G40&gt;100000000)),AND(F40="Approved",LEN(G40)=0),AND(LEN(G40)&gt;0,F40&lt;&gt;"Approved"),AND(OR(F40="Approved",F40="Rejected",F40="Void"),LEN(H40)=0),AND(LEN(H40)&gt;0,NOT(AND(ISNUMBER(H40),H40&gt;=DATE(1950,1,1),H40&lt;=DATE(2099,12,31)))),IF(AND(AND(ISNUMBER(H40),H40&gt;=DATE(1950,1,1),H40&lt;=DATE(2099,12,31)),AND(ISNUMBER(B40),B40&gt;=DATE(1950,1,1),B40&lt;=DATE(2099,12,31))),H40&lt;B40,FALSE)),"Check inputs","OK"))))</f>
        <v/>
      </c>
    </row>
    <row r="41" spans="1:11" x14ac:dyDescent="0.25">
      <c r="A41" s="16"/>
      <c r="B41" s="17"/>
      <c r="C41" s="18"/>
      <c r="D41" s="16"/>
      <c r="E41" s="19"/>
      <c r="F41" s="16"/>
      <c r="G41" s="19"/>
      <c r="H41" s="17"/>
      <c r="I41" s="20" t="str">
        <f>IF(NOT(COUNTA(A41:H41)&gt;0),"",IF(NOT(AND(ISNUMBER(B41),B41&gt;=DATE(1950,1,1),B41&lt;=DATE(2099,12,31))),"",IF(F41="Pending",IF(AND(ISNUMBER(Dashboard!$B$4),Dashboard!$B$4&gt;=DATE(1950,1,1),Dashboard!$B$4&lt;=DATE(2099,12,31)),Dashboard!$B$4-B41,""),IF(AND(ISNUMBER(H41),H41&gt;=DATE(1950,1,1),H41&lt;=DATE(2099,12,31)),H41-B41,""))))</f>
        <v/>
      </c>
      <c r="J41" s="21" t="str">
        <f>IF(NOT(COUNTA(A41:H41)&gt;0),"",IF(NOT(AND(ISNUMBER('Change Orders'!$B$2),'Change Orders'!$B$2&gt;=0,'Change Orders'!$B$2&lt;=1000000000)),"Check data",'Change Orders'!$B$2+SUMIFS($G$5:G41,$F$5:F41,"Approved")))</f>
        <v/>
      </c>
      <c r="K41" s="22" t="str">
        <f>IF(NOT(COUNTA(A41:H41)&gt;0),"",IF(LEN(A41)=0,"Check ID",IF(SUMPRODUCT(--($A$5:$A$501=A41))&gt;1,"Duplicate ID",IF(OR(NOT(AND(ISNUMBER(B41),B41&gt;=DATE(1950,1,1),B41&lt;=DATE(2099,12,31))),NOT(OR(F41="Pending",F41="Approved",F41="Rejected",F41="Void")),AND(LEN(D41)&gt;0,NOT(OR(D41="Owner",D41="GC",D41="Field",D41="Design team"))),NOT(ISNUMBER(E41)),E41&lt;-100000000,E41&gt;100000000,AND(LEN(G41)&gt;0,OR(NOT(ISNUMBER(G41)),G41&lt;-100000000,G41&gt;100000000)),AND(F41="Approved",LEN(G41)=0),AND(LEN(G41)&gt;0,F41&lt;&gt;"Approved"),AND(OR(F41="Approved",F41="Rejected",F41="Void"),LEN(H41)=0),AND(LEN(H41)&gt;0,NOT(AND(ISNUMBER(H41),H41&gt;=DATE(1950,1,1),H41&lt;=DATE(2099,12,31)))),IF(AND(AND(ISNUMBER(H41),H41&gt;=DATE(1950,1,1),H41&lt;=DATE(2099,12,31)),AND(ISNUMBER(B41),B41&gt;=DATE(1950,1,1),B41&lt;=DATE(2099,12,31))),H41&lt;B41,FALSE)),"Check inputs","OK"))))</f>
        <v/>
      </c>
    </row>
    <row r="42" spans="1:11" x14ac:dyDescent="0.25">
      <c r="A42" s="16"/>
      <c r="B42" s="17"/>
      <c r="C42" s="18"/>
      <c r="D42" s="16"/>
      <c r="E42" s="19"/>
      <c r="F42" s="16"/>
      <c r="G42" s="19"/>
      <c r="H42" s="17"/>
      <c r="I42" s="20" t="str">
        <f>IF(NOT(COUNTA(A42:H42)&gt;0),"",IF(NOT(AND(ISNUMBER(B42),B42&gt;=DATE(1950,1,1),B42&lt;=DATE(2099,12,31))),"",IF(F42="Pending",IF(AND(ISNUMBER(Dashboard!$B$4),Dashboard!$B$4&gt;=DATE(1950,1,1),Dashboard!$B$4&lt;=DATE(2099,12,31)),Dashboard!$B$4-B42,""),IF(AND(ISNUMBER(H42),H42&gt;=DATE(1950,1,1),H42&lt;=DATE(2099,12,31)),H42-B42,""))))</f>
        <v/>
      </c>
      <c r="J42" s="21" t="str">
        <f>IF(NOT(COUNTA(A42:H42)&gt;0),"",IF(NOT(AND(ISNUMBER('Change Orders'!$B$2),'Change Orders'!$B$2&gt;=0,'Change Orders'!$B$2&lt;=1000000000)),"Check data",'Change Orders'!$B$2+SUMIFS($G$5:G42,$F$5:F42,"Approved")))</f>
        <v/>
      </c>
      <c r="K42" s="22" t="str">
        <f>IF(NOT(COUNTA(A42:H42)&gt;0),"",IF(LEN(A42)=0,"Check ID",IF(SUMPRODUCT(--($A$5:$A$501=A42))&gt;1,"Duplicate ID",IF(OR(NOT(AND(ISNUMBER(B42),B42&gt;=DATE(1950,1,1),B42&lt;=DATE(2099,12,31))),NOT(OR(F42="Pending",F42="Approved",F42="Rejected",F42="Void")),AND(LEN(D42)&gt;0,NOT(OR(D42="Owner",D42="GC",D42="Field",D42="Design team"))),NOT(ISNUMBER(E42)),E42&lt;-100000000,E42&gt;100000000,AND(LEN(G42)&gt;0,OR(NOT(ISNUMBER(G42)),G42&lt;-100000000,G42&gt;100000000)),AND(F42="Approved",LEN(G42)=0),AND(LEN(G42)&gt;0,F42&lt;&gt;"Approved"),AND(OR(F42="Approved",F42="Rejected",F42="Void"),LEN(H42)=0),AND(LEN(H42)&gt;0,NOT(AND(ISNUMBER(H42),H42&gt;=DATE(1950,1,1),H42&lt;=DATE(2099,12,31)))),IF(AND(AND(ISNUMBER(H42),H42&gt;=DATE(1950,1,1),H42&lt;=DATE(2099,12,31)),AND(ISNUMBER(B42),B42&gt;=DATE(1950,1,1),B42&lt;=DATE(2099,12,31))),H42&lt;B42,FALSE)),"Check inputs","OK"))))</f>
        <v/>
      </c>
    </row>
    <row r="43" spans="1:11" x14ac:dyDescent="0.25">
      <c r="A43" s="16"/>
      <c r="B43" s="17"/>
      <c r="C43" s="18"/>
      <c r="D43" s="16"/>
      <c r="E43" s="19"/>
      <c r="F43" s="16"/>
      <c r="G43" s="19"/>
      <c r="H43" s="17"/>
      <c r="I43" s="20" t="str">
        <f>IF(NOT(COUNTA(A43:H43)&gt;0),"",IF(NOT(AND(ISNUMBER(B43),B43&gt;=DATE(1950,1,1),B43&lt;=DATE(2099,12,31))),"",IF(F43="Pending",IF(AND(ISNUMBER(Dashboard!$B$4),Dashboard!$B$4&gt;=DATE(1950,1,1),Dashboard!$B$4&lt;=DATE(2099,12,31)),Dashboard!$B$4-B43,""),IF(AND(ISNUMBER(H43),H43&gt;=DATE(1950,1,1),H43&lt;=DATE(2099,12,31)),H43-B43,""))))</f>
        <v/>
      </c>
      <c r="J43" s="21" t="str">
        <f>IF(NOT(COUNTA(A43:H43)&gt;0),"",IF(NOT(AND(ISNUMBER('Change Orders'!$B$2),'Change Orders'!$B$2&gt;=0,'Change Orders'!$B$2&lt;=1000000000)),"Check data",'Change Orders'!$B$2+SUMIFS($G$5:G43,$F$5:F43,"Approved")))</f>
        <v/>
      </c>
      <c r="K43" s="22" t="str">
        <f>IF(NOT(COUNTA(A43:H43)&gt;0),"",IF(LEN(A43)=0,"Check ID",IF(SUMPRODUCT(--($A$5:$A$501=A43))&gt;1,"Duplicate ID",IF(OR(NOT(AND(ISNUMBER(B43),B43&gt;=DATE(1950,1,1),B43&lt;=DATE(2099,12,31))),NOT(OR(F43="Pending",F43="Approved",F43="Rejected",F43="Void")),AND(LEN(D43)&gt;0,NOT(OR(D43="Owner",D43="GC",D43="Field",D43="Design team"))),NOT(ISNUMBER(E43)),E43&lt;-100000000,E43&gt;100000000,AND(LEN(G43)&gt;0,OR(NOT(ISNUMBER(G43)),G43&lt;-100000000,G43&gt;100000000)),AND(F43="Approved",LEN(G43)=0),AND(LEN(G43)&gt;0,F43&lt;&gt;"Approved"),AND(OR(F43="Approved",F43="Rejected",F43="Void"),LEN(H43)=0),AND(LEN(H43)&gt;0,NOT(AND(ISNUMBER(H43),H43&gt;=DATE(1950,1,1),H43&lt;=DATE(2099,12,31)))),IF(AND(AND(ISNUMBER(H43),H43&gt;=DATE(1950,1,1),H43&lt;=DATE(2099,12,31)),AND(ISNUMBER(B43),B43&gt;=DATE(1950,1,1),B43&lt;=DATE(2099,12,31))),H43&lt;B43,FALSE)),"Check inputs","OK"))))</f>
        <v/>
      </c>
    </row>
    <row r="44" spans="1:11" x14ac:dyDescent="0.25">
      <c r="A44" s="16"/>
      <c r="B44" s="17"/>
      <c r="C44" s="18"/>
      <c r="D44" s="16"/>
      <c r="E44" s="19"/>
      <c r="F44" s="16"/>
      <c r="G44" s="19"/>
      <c r="H44" s="17"/>
      <c r="I44" s="20" t="str">
        <f>IF(NOT(COUNTA(A44:H44)&gt;0),"",IF(NOT(AND(ISNUMBER(B44),B44&gt;=DATE(1950,1,1),B44&lt;=DATE(2099,12,31))),"",IF(F44="Pending",IF(AND(ISNUMBER(Dashboard!$B$4),Dashboard!$B$4&gt;=DATE(1950,1,1),Dashboard!$B$4&lt;=DATE(2099,12,31)),Dashboard!$B$4-B44,""),IF(AND(ISNUMBER(H44),H44&gt;=DATE(1950,1,1),H44&lt;=DATE(2099,12,31)),H44-B44,""))))</f>
        <v/>
      </c>
      <c r="J44" s="21" t="str">
        <f>IF(NOT(COUNTA(A44:H44)&gt;0),"",IF(NOT(AND(ISNUMBER('Change Orders'!$B$2),'Change Orders'!$B$2&gt;=0,'Change Orders'!$B$2&lt;=1000000000)),"Check data",'Change Orders'!$B$2+SUMIFS($G$5:G44,$F$5:F44,"Approved")))</f>
        <v/>
      </c>
      <c r="K44" s="22" t="str">
        <f>IF(NOT(COUNTA(A44:H44)&gt;0),"",IF(LEN(A44)=0,"Check ID",IF(SUMPRODUCT(--($A$5:$A$501=A44))&gt;1,"Duplicate ID",IF(OR(NOT(AND(ISNUMBER(B44),B44&gt;=DATE(1950,1,1),B44&lt;=DATE(2099,12,31))),NOT(OR(F44="Pending",F44="Approved",F44="Rejected",F44="Void")),AND(LEN(D44)&gt;0,NOT(OR(D44="Owner",D44="GC",D44="Field",D44="Design team"))),NOT(ISNUMBER(E44)),E44&lt;-100000000,E44&gt;100000000,AND(LEN(G44)&gt;0,OR(NOT(ISNUMBER(G44)),G44&lt;-100000000,G44&gt;100000000)),AND(F44="Approved",LEN(G44)=0),AND(LEN(G44)&gt;0,F44&lt;&gt;"Approved"),AND(OR(F44="Approved",F44="Rejected",F44="Void"),LEN(H44)=0),AND(LEN(H44)&gt;0,NOT(AND(ISNUMBER(H44),H44&gt;=DATE(1950,1,1),H44&lt;=DATE(2099,12,31)))),IF(AND(AND(ISNUMBER(H44),H44&gt;=DATE(1950,1,1),H44&lt;=DATE(2099,12,31)),AND(ISNUMBER(B44),B44&gt;=DATE(1950,1,1),B44&lt;=DATE(2099,12,31))),H44&lt;B44,FALSE)),"Check inputs","OK"))))</f>
        <v/>
      </c>
    </row>
    <row r="45" spans="1:11" x14ac:dyDescent="0.25">
      <c r="A45" s="16"/>
      <c r="B45" s="17"/>
      <c r="C45" s="18"/>
      <c r="D45" s="16"/>
      <c r="E45" s="19"/>
      <c r="F45" s="16"/>
      <c r="G45" s="19"/>
      <c r="H45" s="17"/>
      <c r="I45" s="20" t="str">
        <f>IF(NOT(COUNTA(A45:H45)&gt;0),"",IF(NOT(AND(ISNUMBER(B45),B45&gt;=DATE(1950,1,1),B45&lt;=DATE(2099,12,31))),"",IF(F45="Pending",IF(AND(ISNUMBER(Dashboard!$B$4),Dashboard!$B$4&gt;=DATE(1950,1,1),Dashboard!$B$4&lt;=DATE(2099,12,31)),Dashboard!$B$4-B45,""),IF(AND(ISNUMBER(H45),H45&gt;=DATE(1950,1,1),H45&lt;=DATE(2099,12,31)),H45-B45,""))))</f>
        <v/>
      </c>
      <c r="J45" s="21" t="str">
        <f>IF(NOT(COUNTA(A45:H45)&gt;0),"",IF(NOT(AND(ISNUMBER('Change Orders'!$B$2),'Change Orders'!$B$2&gt;=0,'Change Orders'!$B$2&lt;=1000000000)),"Check data",'Change Orders'!$B$2+SUMIFS($G$5:G45,$F$5:F45,"Approved")))</f>
        <v/>
      </c>
      <c r="K45" s="22" t="str">
        <f>IF(NOT(COUNTA(A45:H45)&gt;0),"",IF(LEN(A45)=0,"Check ID",IF(SUMPRODUCT(--($A$5:$A$501=A45))&gt;1,"Duplicate ID",IF(OR(NOT(AND(ISNUMBER(B45),B45&gt;=DATE(1950,1,1),B45&lt;=DATE(2099,12,31))),NOT(OR(F45="Pending",F45="Approved",F45="Rejected",F45="Void")),AND(LEN(D45)&gt;0,NOT(OR(D45="Owner",D45="GC",D45="Field",D45="Design team"))),NOT(ISNUMBER(E45)),E45&lt;-100000000,E45&gt;100000000,AND(LEN(G45)&gt;0,OR(NOT(ISNUMBER(G45)),G45&lt;-100000000,G45&gt;100000000)),AND(F45="Approved",LEN(G45)=0),AND(LEN(G45)&gt;0,F45&lt;&gt;"Approved"),AND(OR(F45="Approved",F45="Rejected",F45="Void"),LEN(H45)=0),AND(LEN(H45)&gt;0,NOT(AND(ISNUMBER(H45),H45&gt;=DATE(1950,1,1),H45&lt;=DATE(2099,12,31)))),IF(AND(AND(ISNUMBER(H45),H45&gt;=DATE(1950,1,1),H45&lt;=DATE(2099,12,31)),AND(ISNUMBER(B45),B45&gt;=DATE(1950,1,1),B45&lt;=DATE(2099,12,31))),H45&lt;B45,FALSE)),"Check inputs","OK"))))</f>
        <v/>
      </c>
    </row>
    <row r="46" spans="1:11" x14ac:dyDescent="0.25">
      <c r="A46" s="16"/>
      <c r="B46" s="17"/>
      <c r="C46" s="18"/>
      <c r="D46" s="16"/>
      <c r="E46" s="19"/>
      <c r="F46" s="16"/>
      <c r="G46" s="19"/>
      <c r="H46" s="17"/>
      <c r="I46" s="20" t="str">
        <f>IF(NOT(COUNTA(A46:H46)&gt;0),"",IF(NOT(AND(ISNUMBER(B46),B46&gt;=DATE(1950,1,1),B46&lt;=DATE(2099,12,31))),"",IF(F46="Pending",IF(AND(ISNUMBER(Dashboard!$B$4),Dashboard!$B$4&gt;=DATE(1950,1,1),Dashboard!$B$4&lt;=DATE(2099,12,31)),Dashboard!$B$4-B46,""),IF(AND(ISNUMBER(H46),H46&gt;=DATE(1950,1,1),H46&lt;=DATE(2099,12,31)),H46-B46,""))))</f>
        <v/>
      </c>
      <c r="J46" s="21" t="str">
        <f>IF(NOT(COUNTA(A46:H46)&gt;0),"",IF(NOT(AND(ISNUMBER('Change Orders'!$B$2),'Change Orders'!$B$2&gt;=0,'Change Orders'!$B$2&lt;=1000000000)),"Check data",'Change Orders'!$B$2+SUMIFS($G$5:G46,$F$5:F46,"Approved")))</f>
        <v/>
      </c>
      <c r="K46" s="22" t="str">
        <f>IF(NOT(COUNTA(A46:H46)&gt;0),"",IF(LEN(A46)=0,"Check ID",IF(SUMPRODUCT(--($A$5:$A$501=A46))&gt;1,"Duplicate ID",IF(OR(NOT(AND(ISNUMBER(B46),B46&gt;=DATE(1950,1,1),B46&lt;=DATE(2099,12,31))),NOT(OR(F46="Pending",F46="Approved",F46="Rejected",F46="Void")),AND(LEN(D46)&gt;0,NOT(OR(D46="Owner",D46="GC",D46="Field",D46="Design team"))),NOT(ISNUMBER(E46)),E46&lt;-100000000,E46&gt;100000000,AND(LEN(G46)&gt;0,OR(NOT(ISNUMBER(G46)),G46&lt;-100000000,G46&gt;100000000)),AND(F46="Approved",LEN(G46)=0),AND(LEN(G46)&gt;0,F46&lt;&gt;"Approved"),AND(OR(F46="Approved",F46="Rejected",F46="Void"),LEN(H46)=0),AND(LEN(H46)&gt;0,NOT(AND(ISNUMBER(H46),H46&gt;=DATE(1950,1,1),H46&lt;=DATE(2099,12,31)))),IF(AND(AND(ISNUMBER(H46),H46&gt;=DATE(1950,1,1),H46&lt;=DATE(2099,12,31)),AND(ISNUMBER(B46),B46&gt;=DATE(1950,1,1),B46&lt;=DATE(2099,12,31))),H46&lt;B46,FALSE)),"Check inputs","OK"))))</f>
        <v/>
      </c>
    </row>
    <row r="47" spans="1:11" x14ac:dyDescent="0.25">
      <c r="A47" s="16"/>
      <c r="B47" s="17"/>
      <c r="C47" s="18"/>
      <c r="D47" s="16"/>
      <c r="E47" s="19"/>
      <c r="F47" s="16"/>
      <c r="G47" s="19"/>
      <c r="H47" s="17"/>
      <c r="I47" s="20" t="str">
        <f>IF(NOT(COUNTA(A47:H47)&gt;0),"",IF(NOT(AND(ISNUMBER(B47),B47&gt;=DATE(1950,1,1),B47&lt;=DATE(2099,12,31))),"",IF(F47="Pending",IF(AND(ISNUMBER(Dashboard!$B$4),Dashboard!$B$4&gt;=DATE(1950,1,1),Dashboard!$B$4&lt;=DATE(2099,12,31)),Dashboard!$B$4-B47,""),IF(AND(ISNUMBER(H47),H47&gt;=DATE(1950,1,1),H47&lt;=DATE(2099,12,31)),H47-B47,""))))</f>
        <v/>
      </c>
      <c r="J47" s="21" t="str">
        <f>IF(NOT(COUNTA(A47:H47)&gt;0),"",IF(NOT(AND(ISNUMBER('Change Orders'!$B$2),'Change Orders'!$B$2&gt;=0,'Change Orders'!$B$2&lt;=1000000000)),"Check data",'Change Orders'!$B$2+SUMIFS($G$5:G47,$F$5:F47,"Approved")))</f>
        <v/>
      </c>
      <c r="K47" s="22" t="str">
        <f>IF(NOT(COUNTA(A47:H47)&gt;0),"",IF(LEN(A47)=0,"Check ID",IF(SUMPRODUCT(--($A$5:$A$501=A47))&gt;1,"Duplicate ID",IF(OR(NOT(AND(ISNUMBER(B47),B47&gt;=DATE(1950,1,1),B47&lt;=DATE(2099,12,31))),NOT(OR(F47="Pending",F47="Approved",F47="Rejected",F47="Void")),AND(LEN(D47)&gt;0,NOT(OR(D47="Owner",D47="GC",D47="Field",D47="Design team"))),NOT(ISNUMBER(E47)),E47&lt;-100000000,E47&gt;100000000,AND(LEN(G47)&gt;0,OR(NOT(ISNUMBER(G47)),G47&lt;-100000000,G47&gt;100000000)),AND(F47="Approved",LEN(G47)=0),AND(LEN(G47)&gt;0,F47&lt;&gt;"Approved"),AND(OR(F47="Approved",F47="Rejected",F47="Void"),LEN(H47)=0),AND(LEN(H47)&gt;0,NOT(AND(ISNUMBER(H47),H47&gt;=DATE(1950,1,1),H47&lt;=DATE(2099,12,31)))),IF(AND(AND(ISNUMBER(H47),H47&gt;=DATE(1950,1,1),H47&lt;=DATE(2099,12,31)),AND(ISNUMBER(B47),B47&gt;=DATE(1950,1,1),B47&lt;=DATE(2099,12,31))),H47&lt;B47,FALSE)),"Check inputs","OK"))))</f>
        <v/>
      </c>
    </row>
    <row r="48" spans="1:11" x14ac:dyDescent="0.25">
      <c r="A48" s="16"/>
      <c r="B48" s="17"/>
      <c r="C48" s="18"/>
      <c r="D48" s="16"/>
      <c r="E48" s="19"/>
      <c r="F48" s="16"/>
      <c r="G48" s="19"/>
      <c r="H48" s="17"/>
      <c r="I48" s="20" t="str">
        <f>IF(NOT(COUNTA(A48:H48)&gt;0),"",IF(NOT(AND(ISNUMBER(B48),B48&gt;=DATE(1950,1,1),B48&lt;=DATE(2099,12,31))),"",IF(F48="Pending",IF(AND(ISNUMBER(Dashboard!$B$4),Dashboard!$B$4&gt;=DATE(1950,1,1),Dashboard!$B$4&lt;=DATE(2099,12,31)),Dashboard!$B$4-B48,""),IF(AND(ISNUMBER(H48),H48&gt;=DATE(1950,1,1),H48&lt;=DATE(2099,12,31)),H48-B48,""))))</f>
        <v/>
      </c>
      <c r="J48" s="21" t="str">
        <f>IF(NOT(COUNTA(A48:H48)&gt;0),"",IF(NOT(AND(ISNUMBER('Change Orders'!$B$2),'Change Orders'!$B$2&gt;=0,'Change Orders'!$B$2&lt;=1000000000)),"Check data",'Change Orders'!$B$2+SUMIFS($G$5:G48,$F$5:F48,"Approved")))</f>
        <v/>
      </c>
      <c r="K48" s="22" t="str">
        <f>IF(NOT(COUNTA(A48:H48)&gt;0),"",IF(LEN(A48)=0,"Check ID",IF(SUMPRODUCT(--($A$5:$A$501=A48))&gt;1,"Duplicate ID",IF(OR(NOT(AND(ISNUMBER(B48),B48&gt;=DATE(1950,1,1),B48&lt;=DATE(2099,12,31))),NOT(OR(F48="Pending",F48="Approved",F48="Rejected",F48="Void")),AND(LEN(D48)&gt;0,NOT(OR(D48="Owner",D48="GC",D48="Field",D48="Design team"))),NOT(ISNUMBER(E48)),E48&lt;-100000000,E48&gt;100000000,AND(LEN(G48)&gt;0,OR(NOT(ISNUMBER(G48)),G48&lt;-100000000,G48&gt;100000000)),AND(F48="Approved",LEN(G48)=0),AND(LEN(G48)&gt;0,F48&lt;&gt;"Approved"),AND(OR(F48="Approved",F48="Rejected",F48="Void"),LEN(H48)=0),AND(LEN(H48)&gt;0,NOT(AND(ISNUMBER(H48),H48&gt;=DATE(1950,1,1),H48&lt;=DATE(2099,12,31)))),IF(AND(AND(ISNUMBER(H48),H48&gt;=DATE(1950,1,1),H48&lt;=DATE(2099,12,31)),AND(ISNUMBER(B48),B48&gt;=DATE(1950,1,1),B48&lt;=DATE(2099,12,31))),H48&lt;B48,FALSE)),"Check inputs","OK"))))</f>
        <v/>
      </c>
    </row>
    <row r="49" spans="1:11" x14ac:dyDescent="0.25">
      <c r="A49" s="16"/>
      <c r="B49" s="17"/>
      <c r="C49" s="18"/>
      <c r="D49" s="16"/>
      <c r="E49" s="19"/>
      <c r="F49" s="16"/>
      <c r="G49" s="19"/>
      <c r="H49" s="17"/>
      <c r="I49" s="20" t="str">
        <f>IF(NOT(COUNTA(A49:H49)&gt;0),"",IF(NOT(AND(ISNUMBER(B49),B49&gt;=DATE(1950,1,1),B49&lt;=DATE(2099,12,31))),"",IF(F49="Pending",IF(AND(ISNUMBER(Dashboard!$B$4),Dashboard!$B$4&gt;=DATE(1950,1,1),Dashboard!$B$4&lt;=DATE(2099,12,31)),Dashboard!$B$4-B49,""),IF(AND(ISNUMBER(H49),H49&gt;=DATE(1950,1,1),H49&lt;=DATE(2099,12,31)),H49-B49,""))))</f>
        <v/>
      </c>
      <c r="J49" s="21" t="str">
        <f>IF(NOT(COUNTA(A49:H49)&gt;0),"",IF(NOT(AND(ISNUMBER('Change Orders'!$B$2),'Change Orders'!$B$2&gt;=0,'Change Orders'!$B$2&lt;=1000000000)),"Check data",'Change Orders'!$B$2+SUMIFS($G$5:G49,$F$5:F49,"Approved")))</f>
        <v/>
      </c>
      <c r="K49" s="22" t="str">
        <f>IF(NOT(COUNTA(A49:H49)&gt;0),"",IF(LEN(A49)=0,"Check ID",IF(SUMPRODUCT(--($A$5:$A$501=A49))&gt;1,"Duplicate ID",IF(OR(NOT(AND(ISNUMBER(B49),B49&gt;=DATE(1950,1,1),B49&lt;=DATE(2099,12,31))),NOT(OR(F49="Pending",F49="Approved",F49="Rejected",F49="Void")),AND(LEN(D49)&gt;0,NOT(OR(D49="Owner",D49="GC",D49="Field",D49="Design team"))),NOT(ISNUMBER(E49)),E49&lt;-100000000,E49&gt;100000000,AND(LEN(G49)&gt;0,OR(NOT(ISNUMBER(G49)),G49&lt;-100000000,G49&gt;100000000)),AND(F49="Approved",LEN(G49)=0),AND(LEN(G49)&gt;0,F49&lt;&gt;"Approved"),AND(OR(F49="Approved",F49="Rejected",F49="Void"),LEN(H49)=0),AND(LEN(H49)&gt;0,NOT(AND(ISNUMBER(H49),H49&gt;=DATE(1950,1,1),H49&lt;=DATE(2099,12,31)))),IF(AND(AND(ISNUMBER(H49),H49&gt;=DATE(1950,1,1),H49&lt;=DATE(2099,12,31)),AND(ISNUMBER(B49),B49&gt;=DATE(1950,1,1),B49&lt;=DATE(2099,12,31))),H49&lt;B49,FALSE)),"Check inputs","OK"))))</f>
        <v/>
      </c>
    </row>
    <row r="50" spans="1:11" x14ac:dyDescent="0.25">
      <c r="A50" s="16"/>
      <c r="B50" s="17"/>
      <c r="C50" s="18"/>
      <c r="D50" s="16"/>
      <c r="E50" s="19"/>
      <c r="F50" s="16"/>
      <c r="G50" s="19"/>
      <c r="H50" s="17"/>
      <c r="I50" s="20" t="str">
        <f>IF(NOT(COUNTA(A50:H50)&gt;0),"",IF(NOT(AND(ISNUMBER(B50),B50&gt;=DATE(1950,1,1),B50&lt;=DATE(2099,12,31))),"",IF(F50="Pending",IF(AND(ISNUMBER(Dashboard!$B$4),Dashboard!$B$4&gt;=DATE(1950,1,1),Dashboard!$B$4&lt;=DATE(2099,12,31)),Dashboard!$B$4-B50,""),IF(AND(ISNUMBER(H50),H50&gt;=DATE(1950,1,1),H50&lt;=DATE(2099,12,31)),H50-B50,""))))</f>
        <v/>
      </c>
      <c r="J50" s="21" t="str">
        <f>IF(NOT(COUNTA(A50:H50)&gt;0),"",IF(NOT(AND(ISNUMBER('Change Orders'!$B$2),'Change Orders'!$B$2&gt;=0,'Change Orders'!$B$2&lt;=1000000000)),"Check data",'Change Orders'!$B$2+SUMIFS($G$5:G50,$F$5:F50,"Approved")))</f>
        <v/>
      </c>
      <c r="K50" s="22" t="str">
        <f>IF(NOT(COUNTA(A50:H50)&gt;0),"",IF(LEN(A50)=0,"Check ID",IF(SUMPRODUCT(--($A$5:$A$501=A50))&gt;1,"Duplicate ID",IF(OR(NOT(AND(ISNUMBER(B50),B50&gt;=DATE(1950,1,1),B50&lt;=DATE(2099,12,31))),NOT(OR(F50="Pending",F50="Approved",F50="Rejected",F50="Void")),AND(LEN(D50)&gt;0,NOT(OR(D50="Owner",D50="GC",D50="Field",D50="Design team"))),NOT(ISNUMBER(E50)),E50&lt;-100000000,E50&gt;100000000,AND(LEN(G50)&gt;0,OR(NOT(ISNUMBER(G50)),G50&lt;-100000000,G50&gt;100000000)),AND(F50="Approved",LEN(G50)=0),AND(LEN(G50)&gt;0,F50&lt;&gt;"Approved"),AND(OR(F50="Approved",F50="Rejected",F50="Void"),LEN(H50)=0),AND(LEN(H50)&gt;0,NOT(AND(ISNUMBER(H50),H50&gt;=DATE(1950,1,1),H50&lt;=DATE(2099,12,31)))),IF(AND(AND(ISNUMBER(H50),H50&gt;=DATE(1950,1,1),H50&lt;=DATE(2099,12,31)),AND(ISNUMBER(B50),B50&gt;=DATE(1950,1,1),B50&lt;=DATE(2099,12,31))),H50&lt;B50,FALSE)),"Check inputs","OK"))))</f>
        <v/>
      </c>
    </row>
    <row r="51" spans="1:11" x14ac:dyDescent="0.25">
      <c r="A51" s="16"/>
      <c r="B51" s="17"/>
      <c r="C51" s="18"/>
      <c r="D51" s="16"/>
      <c r="E51" s="19"/>
      <c r="F51" s="16"/>
      <c r="G51" s="19"/>
      <c r="H51" s="17"/>
      <c r="I51" s="20" t="str">
        <f>IF(NOT(COUNTA(A51:H51)&gt;0),"",IF(NOT(AND(ISNUMBER(B51),B51&gt;=DATE(1950,1,1),B51&lt;=DATE(2099,12,31))),"",IF(F51="Pending",IF(AND(ISNUMBER(Dashboard!$B$4),Dashboard!$B$4&gt;=DATE(1950,1,1),Dashboard!$B$4&lt;=DATE(2099,12,31)),Dashboard!$B$4-B51,""),IF(AND(ISNUMBER(H51),H51&gt;=DATE(1950,1,1),H51&lt;=DATE(2099,12,31)),H51-B51,""))))</f>
        <v/>
      </c>
      <c r="J51" s="21" t="str">
        <f>IF(NOT(COUNTA(A51:H51)&gt;0),"",IF(NOT(AND(ISNUMBER('Change Orders'!$B$2),'Change Orders'!$B$2&gt;=0,'Change Orders'!$B$2&lt;=1000000000)),"Check data",'Change Orders'!$B$2+SUMIFS($G$5:G51,$F$5:F51,"Approved")))</f>
        <v/>
      </c>
      <c r="K51" s="22" t="str">
        <f>IF(NOT(COUNTA(A51:H51)&gt;0),"",IF(LEN(A51)=0,"Check ID",IF(SUMPRODUCT(--($A$5:$A$501=A51))&gt;1,"Duplicate ID",IF(OR(NOT(AND(ISNUMBER(B51),B51&gt;=DATE(1950,1,1),B51&lt;=DATE(2099,12,31))),NOT(OR(F51="Pending",F51="Approved",F51="Rejected",F51="Void")),AND(LEN(D51)&gt;0,NOT(OR(D51="Owner",D51="GC",D51="Field",D51="Design team"))),NOT(ISNUMBER(E51)),E51&lt;-100000000,E51&gt;100000000,AND(LEN(G51)&gt;0,OR(NOT(ISNUMBER(G51)),G51&lt;-100000000,G51&gt;100000000)),AND(F51="Approved",LEN(G51)=0),AND(LEN(G51)&gt;0,F51&lt;&gt;"Approved"),AND(OR(F51="Approved",F51="Rejected",F51="Void"),LEN(H51)=0),AND(LEN(H51)&gt;0,NOT(AND(ISNUMBER(H51),H51&gt;=DATE(1950,1,1),H51&lt;=DATE(2099,12,31)))),IF(AND(AND(ISNUMBER(H51),H51&gt;=DATE(1950,1,1),H51&lt;=DATE(2099,12,31)),AND(ISNUMBER(B51),B51&gt;=DATE(1950,1,1),B51&lt;=DATE(2099,12,31))),H51&lt;B51,FALSE)),"Check inputs","OK"))))</f>
        <v/>
      </c>
    </row>
    <row r="52" spans="1:11" x14ac:dyDescent="0.25">
      <c r="A52" s="16"/>
      <c r="B52" s="17"/>
      <c r="C52" s="18"/>
      <c r="D52" s="16"/>
      <c r="E52" s="19"/>
      <c r="F52" s="16"/>
      <c r="G52" s="19"/>
      <c r="H52" s="17"/>
      <c r="I52" s="20" t="str">
        <f>IF(NOT(COUNTA(A52:H52)&gt;0),"",IF(NOT(AND(ISNUMBER(B52),B52&gt;=DATE(1950,1,1),B52&lt;=DATE(2099,12,31))),"",IF(F52="Pending",IF(AND(ISNUMBER(Dashboard!$B$4),Dashboard!$B$4&gt;=DATE(1950,1,1),Dashboard!$B$4&lt;=DATE(2099,12,31)),Dashboard!$B$4-B52,""),IF(AND(ISNUMBER(H52),H52&gt;=DATE(1950,1,1),H52&lt;=DATE(2099,12,31)),H52-B52,""))))</f>
        <v/>
      </c>
      <c r="J52" s="21" t="str">
        <f>IF(NOT(COUNTA(A52:H52)&gt;0),"",IF(NOT(AND(ISNUMBER('Change Orders'!$B$2),'Change Orders'!$B$2&gt;=0,'Change Orders'!$B$2&lt;=1000000000)),"Check data",'Change Orders'!$B$2+SUMIFS($G$5:G52,$F$5:F52,"Approved")))</f>
        <v/>
      </c>
      <c r="K52" s="22" t="str">
        <f>IF(NOT(COUNTA(A52:H52)&gt;0),"",IF(LEN(A52)=0,"Check ID",IF(SUMPRODUCT(--($A$5:$A$501=A52))&gt;1,"Duplicate ID",IF(OR(NOT(AND(ISNUMBER(B52),B52&gt;=DATE(1950,1,1),B52&lt;=DATE(2099,12,31))),NOT(OR(F52="Pending",F52="Approved",F52="Rejected",F52="Void")),AND(LEN(D52)&gt;0,NOT(OR(D52="Owner",D52="GC",D52="Field",D52="Design team"))),NOT(ISNUMBER(E52)),E52&lt;-100000000,E52&gt;100000000,AND(LEN(G52)&gt;0,OR(NOT(ISNUMBER(G52)),G52&lt;-100000000,G52&gt;100000000)),AND(F52="Approved",LEN(G52)=0),AND(LEN(G52)&gt;0,F52&lt;&gt;"Approved"),AND(OR(F52="Approved",F52="Rejected",F52="Void"),LEN(H52)=0),AND(LEN(H52)&gt;0,NOT(AND(ISNUMBER(H52),H52&gt;=DATE(1950,1,1),H52&lt;=DATE(2099,12,31)))),IF(AND(AND(ISNUMBER(H52),H52&gt;=DATE(1950,1,1),H52&lt;=DATE(2099,12,31)),AND(ISNUMBER(B52),B52&gt;=DATE(1950,1,1),B52&lt;=DATE(2099,12,31))),H52&lt;B52,FALSE)),"Check inputs","OK"))))</f>
        <v/>
      </c>
    </row>
    <row r="53" spans="1:11" x14ac:dyDescent="0.25">
      <c r="A53" s="16"/>
      <c r="B53" s="17"/>
      <c r="C53" s="18"/>
      <c r="D53" s="16"/>
      <c r="E53" s="19"/>
      <c r="F53" s="16"/>
      <c r="G53" s="19"/>
      <c r="H53" s="17"/>
      <c r="I53" s="20" t="str">
        <f>IF(NOT(COUNTA(A53:H53)&gt;0),"",IF(NOT(AND(ISNUMBER(B53),B53&gt;=DATE(1950,1,1),B53&lt;=DATE(2099,12,31))),"",IF(F53="Pending",IF(AND(ISNUMBER(Dashboard!$B$4),Dashboard!$B$4&gt;=DATE(1950,1,1),Dashboard!$B$4&lt;=DATE(2099,12,31)),Dashboard!$B$4-B53,""),IF(AND(ISNUMBER(H53),H53&gt;=DATE(1950,1,1),H53&lt;=DATE(2099,12,31)),H53-B53,""))))</f>
        <v/>
      </c>
      <c r="J53" s="21" t="str">
        <f>IF(NOT(COUNTA(A53:H53)&gt;0),"",IF(NOT(AND(ISNUMBER('Change Orders'!$B$2),'Change Orders'!$B$2&gt;=0,'Change Orders'!$B$2&lt;=1000000000)),"Check data",'Change Orders'!$B$2+SUMIFS($G$5:G53,$F$5:F53,"Approved")))</f>
        <v/>
      </c>
      <c r="K53" s="22" t="str">
        <f>IF(NOT(COUNTA(A53:H53)&gt;0),"",IF(LEN(A53)=0,"Check ID",IF(SUMPRODUCT(--($A$5:$A$501=A53))&gt;1,"Duplicate ID",IF(OR(NOT(AND(ISNUMBER(B53),B53&gt;=DATE(1950,1,1),B53&lt;=DATE(2099,12,31))),NOT(OR(F53="Pending",F53="Approved",F53="Rejected",F53="Void")),AND(LEN(D53)&gt;0,NOT(OR(D53="Owner",D53="GC",D53="Field",D53="Design team"))),NOT(ISNUMBER(E53)),E53&lt;-100000000,E53&gt;100000000,AND(LEN(G53)&gt;0,OR(NOT(ISNUMBER(G53)),G53&lt;-100000000,G53&gt;100000000)),AND(F53="Approved",LEN(G53)=0),AND(LEN(G53)&gt;0,F53&lt;&gt;"Approved"),AND(OR(F53="Approved",F53="Rejected",F53="Void"),LEN(H53)=0),AND(LEN(H53)&gt;0,NOT(AND(ISNUMBER(H53),H53&gt;=DATE(1950,1,1),H53&lt;=DATE(2099,12,31)))),IF(AND(AND(ISNUMBER(H53),H53&gt;=DATE(1950,1,1),H53&lt;=DATE(2099,12,31)),AND(ISNUMBER(B53),B53&gt;=DATE(1950,1,1),B53&lt;=DATE(2099,12,31))),H53&lt;B53,FALSE)),"Check inputs","OK"))))</f>
        <v/>
      </c>
    </row>
    <row r="54" spans="1:11" x14ac:dyDescent="0.25">
      <c r="A54" s="16"/>
      <c r="B54" s="17"/>
      <c r="C54" s="18"/>
      <c r="D54" s="16"/>
      <c r="E54" s="19"/>
      <c r="F54" s="16"/>
      <c r="G54" s="19"/>
      <c r="H54" s="17"/>
      <c r="I54" s="20" t="str">
        <f>IF(NOT(COUNTA(A54:H54)&gt;0),"",IF(NOT(AND(ISNUMBER(B54),B54&gt;=DATE(1950,1,1),B54&lt;=DATE(2099,12,31))),"",IF(F54="Pending",IF(AND(ISNUMBER(Dashboard!$B$4),Dashboard!$B$4&gt;=DATE(1950,1,1),Dashboard!$B$4&lt;=DATE(2099,12,31)),Dashboard!$B$4-B54,""),IF(AND(ISNUMBER(H54),H54&gt;=DATE(1950,1,1),H54&lt;=DATE(2099,12,31)),H54-B54,""))))</f>
        <v/>
      </c>
      <c r="J54" s="21" t="str">
        <f>IF(NOT(COUNTA(A54:H54)&gt;0),"",IF(NOT(AND(ISNUMBER('Change Orders'!$B$2),'Change Orders'!$B$2&gt;=0,'Change Orders'!$B$2&lt;=1000000000)),"Check data",'Change Orders'!$B$2+SUMIFS($G$5:G54,$F$5:F54,"Approved")))</f>
        <v/>
      </c>
      <c r="K54" s="22" t="str">
        <f>IF(NOT(COUNTA(A54:H54)&gt;0),"",IF(LEN(A54)=0,"Check ID",IF(SUMPRODUCT(--($A$5:$A$501=A54))&gt;1,"Duplicate ID",IF(OR(NOT(AND(ISNUMBER(B54),B54&gt;=DATE(1950,1,1),B54&lt;=DATE(2099,12,31))),NOT(OR(F54="Pending",F54="Approved",F54="Rejected",F54="Void")),AND(LEN(D54)&gt;0,NOT(OR(D54="Owner",D54="GC",D54="Field",D54="Design team"))),NOT(ISNUMBER(E54)),E54&lt;-100000000,E54&gt;100000000,AND(LEN(G54)&gt;0,OR(NOT(ISNUMBER(G54)),G54&lt;-100000000,G54&gt;100000000)),AND(F54="Approved",LEN(G54)=0),AND(LEN(G54)&gt;0,F54&lt;&gt;"Approved"),AND(OR(F54="Approved",F54="Rejected",F54="Void"),LEN(H54)=0),AND(LEN(H54)&gt;0,NOT(AND(ISNUMBER(H54),H54&gt;=DATE(1950,1,1),H54&lt;=DATE(2099,12,31)))),IF(AND(AND(ISNUMBER(H54),H54&gt;=DATE(1950,1,1),H54&lt;=DATE(2099,12,31)),AND(ISNUMBER(B54),B54&gt;=DATE(1950,1,1),B54&lt;=DATE(2099,12,31))),H54&lt;B54,FALSE)),"Check inputs","OK"))))</f>
        <v/>
      </c>
    </row>
    <row r="55" spans="1:11" x14ac:dyDescent="0.25">
      <c r="A55" s="16"/>
      <c r="B55" s="17"/>
      <c r="C55" s="18"/>
      <c r="D55" s="16"/>
      <c r="E55" s="19"/>
      <c r="F55" s="16"/>
      <c r="G55" s="19"/>
      <c r="H55" s="17"/>
      <c r="I55" s="20" t="str">
        <f>IF(NOT(COUNTA(A55:H55)&gt;0),"",IF(NOT(AND(ISNUMBER(B55),B55&gt;=DATE(1950,1,1),B55&lt;=DATE(2099,12,31))),"",IF(F55="Pending",IF(AND(ISNUMBER(Dashboard!$B$4),Dashboard!$B$4&gt;=DATE(1950,1,1),Dashboard!$B$4&lt;=DATE(2099,12,31)),Dashboard!$B$4-B55,""),IF(AND(ISNUMBER(H55),H55&gt;=DATE(1950,1,1),H55&lt;=DATE(2099,12,31)),H55-B55,""))))</f>
        <v/>
      </c>
      <c r="J55" s="21" t="str">
        <f>IF(NOT(COUNTA(A55:H55)&gt;0),"",IF(NOT(AND(ISNUMBER('Change Orders'!$B$2),'Change Orders'!$B$2&gt;=0,'Change Orders'!$B$2&lt;=1000000000)),"Check data",'Change Orders'!$B$2+SUMIFS($G$5:G55,$F$5:F55,"Approved")))</f>
        <v/>
      </c>
      <c r="K55" s="22" t="str">
        <f>IF(NOT(COUNTA(A55:H55)&gt;0),"",IF(LEN(A55)=0,"Check ID",IF(SUMPRODUCT(--($A$5:$A$501=A55))&gt;1,"Duplicate ID",IF(OR(NOT(AND(ISNUMBER(B55),B55&gt;=DATE(1950,1,1),B55&lt;=DATE(2099,12,31))),NOT(OR(F55="Pending",F55="Approved",F55="Rejected",F55="Void")),AND(LEN(D55)&gt;0,NOT(OR(D55="Owner",D55="GC",D55="Field",D55="Design team"))),NOT(ISNUMBER(E55)),E55&lt;-100000000,E55&gt;100000000,AND(LEN(G55)&gt;0,OR(NOT(ISNUMBER(G55)),G55&lt;-100000000,G55&gt;100000000)),AND(F55="Approved",LEN(G55)=0),AND(LEN(G55)&gt;0,F55&lt;&gt;"Approved"),AND(OR(F55="Approved",F55="Rejected",F55="Void"),LEN(H55)=0),AND(LEN(H55)&gt;0,NOT(AND(ISNUMBER(H55),H55&gt;=DATE(1950,1,1),H55&lt;=DATE(2099,12,31)))),IF(AND(AND(ISNUMBER(H55),H55&gt;=DATE(1950,1,1),H55&lt;=DATE(2099,12,31)),AND(ISNUMBER(B55),B55&gt;=DATE(1950,1,1),B55&lt;=DATE(2099,12,31))),H55&lt;B55,FALSE)),"Check inputs","OK"))))</f>
        <v/>
      </c>
    </row>
    <row r="56" spans="1:11" x14ac:dyDescent="0.25">
      <c r="A56" s="16"/>
      <c r="B56" s="17"/>
      <c r="C56" s="18"/>
      <c r="D56" s="16"/>
      <c r="E56" s="19"/>
      <c r="F56" s="16"/>
      <c r="G56" s="19"/>
      <c r="H56" s="17"/>
      <c r="I56" s="20" t="str">
        <f>IF(NOT(COUNTA(A56:H56)&gt;0),"",IF(NOT(AND(ISNUMBER(B56),B56&gt;=DATE(1950,1,1),B56&lt;=DATE(2099,12,31))),"",IF(F56="Pending",IF(AND(ISNUMBER(Dashboard!$B$4),Dashboard!$B$4&gt;=DATE(1950,1,1),Dashboard!$B$4&lt;=DATE(2099,12,31)),Dashboard!$B$4-B56,""),IF(AND(ISNUMBER(H56),H56&gt;=DATE(1950,1,1),H56&lt;=DATE(2099,12,31)),H56-B56,""))))</f>
        <v/>
      </c>
      <c r="J56" s="21" t="str">
        <f>IF(NOT(COUNTA(A56:H56)&gt;0),"",IF(NOT(AND(ISNUMBER('Change Orders'!$B$2),'Change Orders'!$B$2&gt;=0,'Change Orders'!$B$2&lt;=1000000000)),"Check data",'Change Orders'!$B$2+SUMIFS($G$5:G56,$F$5:F56,"Approved")))</f>
        <v/>
      </c>
      <c r="K56" s="22" t="str">
        <f>IF(NOT(COUNTA(A56:H56)&gt;0),"",IF(LEN(A56)=0,"Check ID",IF(SUMPRODUCT(--($A$5:$A$501=A56))&gt;1,"Duplicate ID",IF(OR(NOT(AND(ISNUMBER(B56),B56&gt;=DATE(1950,1,1),B56&lt;=DATE(2099,12,31))),NOT(OR(F56="Pending",F56="Approved",F56="Rejected",F56="Void")),AND(LEN(D56)&gt;0,NOT(OR(D56="Owner",D56="GC",D56="Field",D56="Design team"))),NOT(ISNUMBER(E56)),E56&lt;-100000000,E56&gt;100000000,AND(LEN(G56)&gt;0,OR(NOT(ISNUMBER(G56)),G56&lt;-100000000,G56&gt;100000000)),AND(F56="Approved",LEN(G56)=0),AND(LEN(G56)&gt;0,F56&lt;&gt;"Approved"),AND(OR(F56="Approved",F56="Rejected",F56="Void"),LEN(H56)=0),AND(LEN(H56)&gt;0,NOT(AND(ISNUMBER(H56),H56&gt;=DATE(1950,1,1),H56&lt;=DATE(2099,12,31)))),IF(AND(AND(ISNUMBER(H56),H56&gt;=DATE(1950,1,1),H56&lt;=DATE(2099,12,31)),AND(ISNUMBER(B56),B56&gt;=DATE(1950,1,1),B56&lt;=DATE(2099,12,31))),H56&lt;B56,FALSE)),"Check inputs","OK"))))</f>
        <v/>
      </c>
    </row>
    <row r="57" spans="1:11" x14ac:dyDescent="0.25">
      <c r="A57" s="16"/>
      <c r="B57" s="17"/>
      <c r="C57" s="18"/>
      <c r="D57" s="16"/>
      <c r="E57" s="19"/>
      <c r="F57" s="16"/>
      <c r="G57" s="19"/>
      <c r="H57" s="17"/>
      <c r="I57" s="20" t="str">
        <f>IF(NOT(COUNTA(A57:H57)&gt;0),"",IF(NOT(AND(ISNUMBER(B57),B57&gt;=DATE(1950,1,1),B57&lt;=DATE(2099,12,31))),"",IF(F57="Pending",IF(AND(ISNUMBER(Dashboard!$B$4),Dashboard!$B$4&gt;=DATE(1950,1,1),Dashboard!$B$4&lt;=DATE(2099,12,31)),Dashboard!$B$4-B57,""),IF(AND(ISNUMBER(H57),H57&gt;=DATE(1950,1,1),H57&lt;=DATE(2099,12,31)),H57-B57,""))))</f>
        <v/>
      </c>
      <c r="J57" s="21" t="str">
        <f>IF(NOT(COUNTA(A57:H57)&gt;0),"",IF(NOT(AND(ISNUMBER('Change Orders'!$B$2),'Change Orders'!$B$2&gt;=0,'Change Orders'!$B$2&lt;=1000000000)),"Check data",'Change Orders'!$B$2+SUMIFS($G$5:G57,$F$5:F57,"Approved")))</f>
        <v/>
      </c>
      <c r="K57" s="22" t="str">
        <f>IF(NOT(COUNTA(A57:H57)&gt;0),"",IF(LEN(A57)=0,"Check ID",IF(SUMPRODUCT(--($A$5:$A$501=A57))&gt;1,"Duplicate ID",IF(OR(NOT(AND(ISNUMBER(B57),B57&gt;=DATE(1950,1,1),B57&lt;=DATE(2099,12,31))),NOT(OR(F57="Pending",F57="Approved",F57="Rejected",F57="Void")),AND(LEN(D57)&gt;0,NOT(OR(D57="Owner",D57="GC",D57="Field",D57="Design team"))),NOT(ISNUMBER(E57)),E57&lt;-100000000,E57&gt;100000000,AND(LEN(G57)&gt;0,OR(NOT(ISNUMBER(G57)),G57&lt;-100000000,G57&gt;100000000)),AND(F57="Approved",LEN(G57)=0),AND(LEN(G57)&gt;0,F57&lt;&gt;"Approved"),AND(OR(F57="Approved",F57="Rejected",F57="Void"),LEN(H57)=0),AND(LEN(H57)&gt;0,NOT(AND(ISNUMBER(H57),H57&gt;=DATE(1950,1,1),H57&lt;=DATE(2099,12,31)))),IF(AND(AND(ISNUMBER(H57),H57&gt;=DATE(1950,1,1),H57&lt;=DATE(2099,12,31)),AND(ISNUMBER(B57),B57&gt;=DATE(1950,1,1),B57&lt;=DATE(2099,12,31))),H57&lt;B57,FALSE)),"Check inputs","OK"))))</f>
        <v/>
      </c>
    </row>
    <row r="58" spans="1:11" x14ac:dyDescent="0.25">
      <c r="A58" s="16"/>
      <c r="B58" s="17"/>
      <c r="C58" s="18"/>
      <c r="D58" s="16"/>
      <c r="E58" s="19"/>
      <c r="F58" s="16"/>
      <c r="G58" s="19"/>
      <c r="H58" s="17"/>
      <c r="I58" s="20" t="str">
        <f>IF(NOT(COUNTA(A58:H58)&gt;0),"",IF(NOT(AND(ISNUMBER(B58),B58&gt;=DATE(1950,1,1),B58&lt;=DATE(2099,12,31))),"",IF(F58="Pending",IF(AND(ISNUMBER(Dashboard!$B$4),Dashboard!$B$4&gt;=DATE(1950,1,1),Dashboard!$B$4&lt;=DATE(2099,12,31)),Dashboard!$B$4-B58,""),IF(AND(ISNUMBER(H58),H58&gt;=DATE(1950,1,1),H58&lt;=DATE(2099,12,31)),H58-B58,""))))</f>
        <v/>
      </c>
      <c r="J58" s="21" t="str">
        <f>IF(NOT(COUNTA(A58:H58)&gt;0),"",IF(NOT(AND(ISNUMBER('Change Orders'!$B$2),'Change Orders'!$B$2&gt;=0,'Change Orders'!$B$2&lt;=1000000000)),"Check data",'Change Orders'!$B$2+SUMIFS($G$5:G58,$F$5:F58,"Approved")))</f>
        <v/>
      </c>
      <c r="K58" s="22" t="str">
        <f>IF(NOT(COUNTA(A58:H58)&gt;0),"",IF(LEN(A58)=0,"Check ID",IF(SUMPRODUCT(--($A$5:$A$501=A58))&gt;1,"Duplicate ID",IF(OR(NOT(AND(ISNUMBER(B58),B58&gt;=DATE(1950,1,1),B58&lt;=DATE(2099,12,31))),NOT(OR(F58="Pending",F58="Approved",F58="Rejected",F58="Void")),AND(LEN(D58)&gt;0,NOT(OR(D58="Owner",D58="GC",D58="Field",D58="Design team"))),NOT(ISNUMBER(E58)),E58&lt;-100000000,E58&gt;100000000,AND(LEN(G58)&gt;0,OR(NOT(ISNUMBER(G58)),G58&lt;-100000000,G58&gt;100000000)),AND(F58="Approved",LEN(G58)=0),AND(LEN(G58)&gt;0,F58&lt;&gt;"Approved"),AND(OR(F58="Approved",F58="Rejected",F58="Void"),LEN(H58)=0),AND(LEN(H58)&gt;0,NOT(AND(ISNUMBER(H58),H58&gt;=DATE(1950,1,1),H58&lt;=DATE(2099,12,31)))),IF(AND(AND(ISNUMBER(H58),H58&gt;=DATE(1950,1,1),H58&lt;=DATE(2099,12,31)),AND(ISNUMBER(B58),B58&gt;=DATE(1950,1,1),B58&lt;=DATE(2099,12,31))),H58&lt;B58,FALSE)),"Check inputs","OK"))))</f>
        <v/>
      </c>
    </row>
    <row r="59" spans="1:11" x14ac:dyDescent="0.25">
      <c r="A59" s="16"/>
      <c r="B59" s="17"/>
      <c r="C59" s="18"/>
      <c r="D59" s="16"/>
      <c r="E59" s="19"/>
      <c r="F59" s="16"/>
      <c r="G59" s="19"/>
      <c r="H59" s="17"/>
      <c r="I59" s="20" t="str">
        <f>IF(NOT(COUNTA(A59:H59)&gt;0),"",IF(NOT(AND(ISNUMBER(B59),B59&gt;=DATE(1950,1,1),B59&lt;=DATE(2099,12,31))),"",IF(F59="Pending",IF(AND(ISNUMBER(Dashboard!$B$4),Dashboard!$B$4&gt;=DATE(1950,1,1),Dashboard!$B$4&lt;=DATE(2099,12,31)),Dashboard!$B$4-B59,""),IF(AND(ISNUMBER(H59),H59&gt;=DATE(1950,1,1),H59&lt;=DATE(2099,12,31)),H59-B59,""))))</f>
        <v/>
      </c>
      <c r="J59" s="21" t="str">
        <f>IF(NOT(COUNTA(A59:H59)&gt;0),"",IF(NOT(AND(ISNUMBER('Change Orders'!$B$2),'Change Orders'!$B$2&gt;=0,'Change Orders'!$B$2&lt;=1000000000)),"Check data",'Change Orders'!$B$2+SUMIFS($G$5:G59,$F$5:F59,"Approved")))</f>
        <v/>
      </c>
      <c r="K59" s="22" t="str">
        <f>IF(NOT(COUNTA(A59:H59)&gt;0),"",IF(LEN(A59)=0,"Check ID",IF(SUMPRODUCT(--($A$5:$A$501=A59))&gt;1,"Duplicate ID",IF(OR(NOT(AND(ISNUMBER(B59),B59&gt;=DATE(1950,1,1),B59&lt;=DATE(2099,12,31))),NOT(OR(F59="Pending",F59="Approved",F59="Rejected",F59="Void")),AND(LEN(D59)&gt;0,NOT(OR(D59="Owner",D59="GC",D59="Field",D59="Design team"))),NOT(ISNUMBER(E59)),E59&lt;-100000000,E59&gt;100000000,AND(LEN(G59)&gt;0,OR(NOT(ISNUMBER(G59)),G59&lt;-100000000,G59&gt;100000000)),AND(F59="Approved",LEN(G59)=0),AND(LEN(G59)&gt;0,F59&lt;&gt;"Approved"),AND(OR(F59="Approved",F59="Rejected",F59="Void"),LEN(H59)=0),AND(LEN(H59)&gt;0,NOT(AND(ISNUMBER(H59),H59&gt;=DATE(1950,1,1),H59&lt;=DATE(2099,12,31)))),IF(AND(AND(ISNUMBER(H59),H59&gt;=DATE(1950,1,1),H59&lt;=DATE(2099,12,31)),AND(ISNUMBER(B59),B59&gt;=DATE(1950,1,1),B59&lt;=DATE(2099,12,31))),H59&lt;B59,FALSE)),"Check inputs","OK"))))</f>
        <v/>
      </c>
    </row>
    <row r="60" spans="1:11" x14ac:dyDescent="0.25">
      <c r="A60" s="16"/>
      <c r="B60" s="17"/>
      <c r="C60" s="18"/>
      <c r="D60" s="16"/>
      <c r="E60" s="19"/>
      <c r="F60" s="16"/>
      <c r="G60" s="19"/>
      <c r="H60" s="17"/>
      <c r="I60" s="20" t="str">
        <f>IF(NOT(COUNTA(A60:H60)&gt;0),"",IF(NOT(AND(ISNUMBER(B60),B60&gt;=DATE(1950,1,1),B60&lt;=DATE(2099,12,31))),"",IF(F60="Pending",IF(AND(ISNUMBER(Dashboard!$B$4),Dashboard!$B$4&gt;=DATE(1950,1,1),Dashboard!$B$4&lt;=DATE(2099,12,31)),Dashboard!$B$4-B60,""),IF(AND(ISNUMBER(H60),H60&gt;=DATE(1950,1,1),H60&lt;=DATE(2099,12,31)),H60-B60,""))))</f>
        <v/>
      </c>
      <c r="J60" s="21" t="str">
        <f>IF(NOT(COUNTA(A60:H60)&gt;0),"",IF(NOT(AND(ISNUMBER('Change Orders'!$B$2),'Change Orders'!$B$2&gt;=0,'Change Orders'!$B$2&lt;=1000000000)),"Check data",'Change Orders'!$B$2+SUMIFS($G$5:G60,$F$5:F60,"Approved")))</f>
        <v/>
      </c>
      <c r="K60" s="22" t="str">
        <f>IF(NOT(COUNTA(A60:H60)&gt;0),"",IF(LEN(A60)=0,"Check ID",IF(SUMPRODUCT(--($A$5:$A$501=A60))&gt;1,"Duplicate ID",IF(OR(NOT(AND(ISNUMBER(B60),B60&gt;=DATE(1950,1,1),B60&lt;=DATE(2099,12,31))),NOT(OR(F60="Pending",F60="Approved",F60="Rejected",F60="Void")),AND(LEN(D60)&gt;0,NOT(OR(D60="Owner",D60="GC",D60="Field",D60="Design team"))),NOT(ISNUMBER(E60)),E60&lt;-100000000,E60&gt;100000000,AND(LEN(G60)&gt;0,OR(NOT(ISNUMBER(G60)),G60&lt;-100000000,G60&gt;100000000)),AND(F60="Approved",LEN(G60)=0),AND(LEN(G60)&gt;0,F60&lt;&gt;"Approved"),AND(OR(F60="Approved",F60="Rejected",F60="Void"),LEN(H60)=0),AND(LEN(H60)&gt;0,NOT(AND(ISNUMBER(H60),H60&gt;=DATE(1950,1,1),H60&lt;=DATE(2099,12,31)))),IF(AND(AND(ISNUMBER(H60),H60&gt;=DATE(1950,1,1),H60&lt;=DATE(2099,12,31)),AND(ISNUMBER(B60),B60&gt;=DATE(1950,1,1),B60&lt;=DATE(2099,12,31))),H60&lt;B60,FALSE)),"Check inputs","OK"))))</f>
        <v/>
      </c>
    </row>
    <row r="61" spans="1:11" x14ac:dyDescent="0.25">
      <c r="A61" s="16"/>
      <c r="B61" s="17"/>
      <c r="C61" s="18"/>
      <c r="D61" s="16"/>
      <c r="E61" s="19"/>
      <c r="F61" s="16"/>
      <c r="G61" s="19"/>
      <c r="H61" s="17"/>
      <c r="I61" s="20" t="str">
        <f>IF(NOT(COUNTA(A61:H61)&gt;0),"",IF(NOT(AND(ISNUMBER(B61),B61&gt;=DATE(1950,1,1),B61&lt;=DATE(2099,12,31))),"",IF(F61="Pending",IF(AND(ISNUMBER(Dashboard!$B$4),Dashboard!$B$4&gt;=DATE(1950,1,1),Dashboard!$B$4&lt;=DATE(2099,12,31)),Dashboard!$B$4-B61,""),IF(AND(ISNUMBER(H61),H61&gt;=DATE(1950,1,1),H61&lt;=DATE(2099,12,31)),H61-B61,""))))</f>
        <v/>
      </c>
      <c r="J61" s="21" t="str">
        <f>IF(NOT(COUNTA(A61:H61)&gt;0),"",IF(NOT(AND(ISNUMBER('Change Orders'!$B$2),'Change Orders'!$B$2&gt;=0,'Change Orders'!$B$2&lt;=1000000000)),"Check data",'Change Orders'!$B$2+SUMIFS($G$5:G61,$F$5:F61,"Approved")))</f>
        <v/>
      </c>
      <c r="K61" s="22" t="str">
        <f>IF(NOT(COUNTA(A61:H61)&gt;0),"",IF(LEN(A61)=0,"Check ID",IF(SUMPRODUCT(--($A$5:$A$501=A61))&gt;1,"Duplicate ID",IF(OR(NOT(AND(ISNUMBER(B61),B61&gt;=DATE(1950,1,1),B61&lt;=DATE(2099,12,31))),NOT(OR(F61="Pending",F61="Approved",F61="Rejected",F61="Void")),AND(LEN(D61)&gt;0,NOT(OR(D61="Owner",D61="GC",D61="Field",D61="Design team"))),NOT(ISNUMBER(E61)),E61&lt;-100000000,E61&gt;100000000,AND(LEN(G61)&gt;0,OR(NOT(ISNUMBER(G61)),G61&lt;-100000000,G61&gt;100000000)),AND(F61="Approved",LEN(G61)=0),AND(LEN(G61)&gt;0,F61&lt;&gt;"Approved"),AND(OR(F61="Approved",F61="Rejected",F61="Void"),LEN(H61)=0),AND(LEN(H61)&gt;0,NOT(AND(ISNUMBER(H61),H61&gt;=DATE(1950,1,1),H61&lt;=DATE(2099,12,31)))),IF(AND(AND(ISNUMBER(H61),H61&gt;=DATE(1950,1,1),H61&lt;=DATE(2099,12,31)),AND(ISNUMBER(B61),B61&gt;=DATE(1950,1,1),B61&lt;=DATE(2099,12,31))),H61&lt;B61,FALSE)),"Check inputs","OK"))))</f>
        <v/>
      </c>
    </row>
    <row r="62" spans="1:11" x14ac:dyDescent="0.25">
      <c r="A62" s="16"/>
      <c r="B62" s="17"/>
      <c r="C62" s="18"/>
      <c r="D62" s="16"/>
      <c r="E62" s="19"/>
      <c r="F62" s="16"/>
      <c r="G62" s="19"/>
      <c r="H62" s="17"/>
      <c r="I62" s="20" t="str">
        <f>IF(NOT(COUNTA(A62:H62)&gt;0),"",IF(NOT(AND(ISNUMBER(B62),B62&gt;=DATE(1950,1,1),B62&lt;=DATE(2099,12,31))),"",IF(F62="Pending",IF(AND(ISNUMBER(Dashboard!$B$4),Dashboard!$B$4&gt;=DATE(1950,1,1),Dashboard!$B$4&lt;=DATE(2099,12,31)),Dashboard!$B$4-B62,""),IF(AND(ISNUMBER(H62),H62&gt;=DATE(1950,1,1),H62&lt;=DATE(2099,12,31)),H62-B62,""))))</f>
        <v/>
      </c>
      <c r="J62" s="21" t="str">
        <f>IF(NOT(COUNTA(A62:H62)&gt;0),"",IF(NOT(AND(ISNUMBER('Change Orders'!$B$2),'Change Orders'!$B$2&gt;=0,'Change Orders'!$B$2&lt;=1000000000)),"Check data",'Change Orders'!$B$2+SUMIFS($G$5:G62,$F$5:F62,"Approved")))</f>
        <v/>
      </c>
      <c r="K62" s="22" t="str">
        <f>IF(NOT(COUNTA(A62:H62)&gt;0),"",IF(LEN(A62)=0,"Check ID",IF(SUMPRODUCT(--($A$5:$A$501=A62))&gt;1,"Duplicate ID",IF(OR(NOT(AND(ISNUMBER(B62),B62&gt;=DATE(1950,1,1),B62&lt;=DATE(2099,12,31))),NOT(OR(F62="Pending",F62="Approved",F62="Rejected",F62="Void")),AND(LEN(D62)&gt;0,NOT(OR(D62="Owner",D62="GC",D62="Field",D62="Design team"))),NOT(ISNUMBER(E62)),E62&lt;-100000000,E62&gt;100000000,AND(LEN(G62)&gt;0,OR(NOT(ISNUMBER(G62)),G62&lt;-100000000,G62&gt;100000000)),AND(F62="Approved",LEN(G62)=0),AND(LEN(G62)&gt;0,F62&lt;&gt;"Approved"),AND(OR(F62="Approved",F62="Rejected",F62="Void"),LEN(H62)=0),AND(LEN(H62)&gt;0,NOT(AND(ISNUMBER(H62),H62&gt;=DATE(1950,1,1),H62&lt;=DATE(2099,12,31)))),IF(AND(AND(ISNUMBER(H62),H62&gt;=DATE(1950,1,1),H62&lt;=DATE(2099,12,31)),AND(ISNUMBER(B62),B62&gt;=DATE(1950,1,1),B62&lt;=DATE(2099,12,31))),H62&lt;B62,FALSE)),"Check inputs","OK"))))</f>
        <v/>
      </c>
    </row>
    <row r="63" spans="1:11" x14ac:dyDescent="0.25">
      <c r="A63" s="16"/>
      <c r="B63" s="17"/>
      <c r="C63" s="18"/>
      <c r="D63" s="16"/>
      <c r="E63" s="19"/>
      <c r="F63" s="16"/>
      <c r="G63" s="19"/>
      <c r="H63" s="17"/>
      <c r="I63" s="20" t="str">
        <f>IF(NOT(COUNTA(A63:H63)&gt;0),"",IF(NOT(AND(ISNUMBER(B63),B63&gt;=DATE(1950,1,1),B63&lt;=DATE(2099,12,31))),"",IF(F63="Pending",IF(AND(ISNUMBER(Dashboard!$B$4),Dashboard!$B$4&gt;=DATE(1950,1,1),Dashboard!$B$4&lt;=DATE(2099,12,31)),Dashboard!$B$4-B63,""),IF(AND(ISNUMBER(H63),H63&gt;=DATE(1950,1,1),H63&lt;=DATE(2099,12,31)),H63-B63,""))))</f>
        <v/>
      </c>
      <c r="J63" s="21" t="str">
        <f>IF(NOT(COUNTA(A63:H63)&gt;0),"",IF(NOT(AND(ISNUMBER('Change Orders'!$B$2),'Change Orders'!$B$2&gt;=0,'Change Orders'!$B$2&lt;=1000000000)),"Check data",'Change Orders'!$B$2+SUMIFS($G$5:G63,$F$5:F63,"Approved")))</f>
        <v/>
      </c>
      <c r="K63" s="22" t="str">
        <f>IF(NOT(COUNTA(A63:H63)&gt;0),"",IF(LEN(A63)=0,"Check ID",IF(SUMPRODUCT(--($A$5:$A$501=A63))&gt;1,"Duplicate ID",IF(OR(NOT(AND(ISNUMBER(B63),B63&gt;=DATE(1950,1,1),B63&lt;=DATE(2099,12,31))),NOT(OR(F63="Pending",F63="Approved",F63="Rejected",F63="Void")),AND(LEN(D63)&gt;0,NOT(OR(D63="Owner",D63="GC",D63="Field",D63="Design team"))),NOT(ISNUMBER(E63)),E63&lt;-100000000,E63&gt;100000000,AND(LEN(G63)&gt;0,OR(NOT(ISNUMBER(G63)),G63&lt;-100000000,G63&gt;100000000)),AND(F63="Approved",LEN(G63)=0),AND(LEN(G63)&gt;0,F63&lt;&gt;"Approved"),AND(OR(F63="Approved",F63="Rejected",F63="Void"),LEN(H63)=0),AND(LEN(H63)&gt;0,NOT(AND(ISNUMBER(H63),H63&gt;=DATE(1950,1,1),H63&lt;=DATE(2099,12,31)))),IF(AND(AND(ISNUMBER(H63),H63&gt;=DATE(1950,1,1),H63&lt;=DATE(2099,12,31)),AND(ISNUMBER(B63),B63&gt;=DATE(1950,1,1),B63&lt;=DATE(2099,12,31))),H63&lt;B63,FALSE)),"Check inputs","OK"))))</f>
        <v/>
      </c>
    </row>
    <row r="64" spans="1:11" x14ac:dyDescent="0.25">
      <c r="A64" s="16"/>
      <c r="B64" s="17"/>
      <c r="C64" s="18"/>
      <c r="D64" s="16"/>
      <c r="E64" s="19"/>
      <c r="F64" s="16"/>
      <c r="G64" s="19"/>
      <c r="H64" s="17"/>
      <c r="I64" s="20" t="str">
        <f>IF(NOT(COUNTA(A64:H64)&gt;0),"",IF(NOT(AND(ISNUMBER(B64),B64&gt;=DATE(1950,1,1),B64&lt;=DATE(2099,12,31))),"",IF(F64="Pending",IF(AND(ISNUMBER(Dashboard!$B$4),Dashboard!$B$4&gt;=DATE(1950,1,1),Dashboard!$B$4&lt;=DATE(2099,12,31)),Dashboard!$B$4-B64,""),IF(AND(ISNUMBER(H64),H64&gt;=DATE(1950,1,1),H64&lt;=DATE(2099,12,31)),H64-B64,""))))</f>
        <v/>
      </c>
      <c r="J64" s="21" t="str">
        <f>IF(NOT(COUNTA(A64:H64)&gt;0),"",IF(NOT(AND(ISNUMBER('Change Orders'!$B$2),'Change Orders'!$B$2&gt;=0,'Change Orders'!$B$2&lt;=1000000000)),"Check data",'Change Orders'!$B$2+SUMIFS($G$5:G64,$F$5:F64,"Approved")))</f>
        <v/>
      </c>
      <c r="K64" s="22" t="str">
        <f>IF(NOT(COUNTA(A64:H64)&gt;0),"",IF(LEN(A64)=0,"Check ID",IF(SUMPRODUCT(--($A$5:$A$501=A64))&gt;1,"Duplicate ID",IF(OR(NOT(AND(ISNUMBER(B64),B64&gt;=DATE(1950,1,1),B64&lt;=DATE(2099,12,31))),NOT(OR(F64="Pending",F64="Approved",F64="Rejected",F64="Void")),AND(LEN(D64)&gt;0,NOT(OR(D64="Owner",D64="GC",D64="Field",D64="Design team"))),NOT(ISNUMBER(E64)),E64&lt;-100000000,E64&gt;100000000,AND(LEN(G64)&gt;0,OR(NOT(ISNUMBER(G64)),G64&lt;-100000000,G64&gt;100000000)),AND(F64="Approved",LEN(G64)=0),AND(LEN(G64)&gt;0,F64&lt;&gt;"Approved"),AND(OR(F64="Approved",F64="Rejected",F64="Void"),LEN(H64)=0),AND(LEN(H64)&gt;0,NOT(AND(ISNUMBER(H64),H64&gt;=DATE(1950,1,1),H64&lt;=DATE(2099,12,31)))),IF(AND(AND(ISNUMBER(H64),H64&gt;=DATE(1950,1,1),H64&lt;=DATE(2099,12,31)),AND(ISNUMBER(B64),B64&gt;=DATE(1950,1,1),B64&lt;=DATE(2099,12,31))),H64&lt;B64,FALSE)),"Check inputs","OK"))))</f>
        <v/>
      </c>
    </row>
    <row r="65" spans="1:11" x14ac:dyDescent="0.25">
      <c r="A65" s="16"/>
      <c r="B65" s="17"/>
      <c r="C65" s="18"/>
      <c r="D65" s="16"/>
      <c r="E65" s="19"/>
      <c r="F65" s="16"/>
      <c r="G65" s="19"/>
      <c r="H65" s="17"/>
      <c r="I65" s="20" t="str">
        <f>IF(NOT(COUNTA(A65:H65)&gt;0),"",IF(NOT(AND(ISNUMBER(B65),B65&gt;=DATE(1950,1,1),B65&lt;=DATE(2099,12,31))),"",IF(F65="Pending",IF(AND(ISNUMBER(Dashboard!$B$4),Dashboard!$B$4&gt;=DATE(1950,1,1),Dashboard!$B$4&lt;=DATE(2099,12,31)),Dashboard!$B$4-B65,""),IF(AND(ISNUMBER(H65),H65&gt;=DATE(1950,1,1),H65&lt;=DATE(2099,12,31)),H65-B65,""))))</f>
        <v/>
      </c>
      <c r="J65" s="21" t="str">
        <f>IF(NOT(COUNTA(A65:H65)&gt;0),"",IF(NOT(AND(ISNUMBER('Change Orders'!$B$2),'Change Orders'!$B$2&gt;=0,'Change Orders'!$B$2&lt;=1000000000)),"Check data",'Change Orders'!$B$2+SUMIFS($G$5:G65,$F$5:F65,"Approved")))</f>
        <v/>
      </c>
      <c r="K65" s="22" t="str">
        <f>IF(NOT(COUNTA(A65:H65)&gt;0),"",IF(LEN(A65)=0,"Check ID",IF(SUMPRODUCT(--($A$5:$A$501=A65))&gt;1,"Duplicate ID",IF(OR(NOT(AND(ISNUMBER(B65),B65&gt;=DATE(1950,1,1),B65&lt;=DATE(2099,12,31))),NOT(OR(F65="Pending",F65="Approved",F65="Rejected",F65="Void")),AND(LEN(D65)&gt;0,NOT(OR(D65="Owner",D65="GC",D65="Field",D65="Design team"))),NOT(ISNUMBER(E65)),E65&lt;-100000000,E65&gt;100000000,AND(LEN(G65)&gt;0,OR(NOT(ISNUMBER(G65)),G65&lt;-100000000,G65&gt;100000000)),AND(F65="Approved",LEN(G65)=0),AND(LEN(G65)&gt;0,F65&lt;&gt;"Approved"),AND(OR(F65="Approved",F65="Rejected",F65="Void"),LEN(H65)=0),AND(LEN(H65)&gt;0,NOT(AND(ISNUMBER(H65),H65&gt;=DATE(1950,1,1),H65&lt;=DATE(2099,12,31)))),IF(AND(AND(ISNUMBER(H65),H65&gt;=DATE(1950,1,1),H65&lt;=DATE(2099,12,31)),AND(ISNUMBER(B65),B65&gt;=DATE(1950,1,1),B65&lt;=DATE(2099,12,31))),H65&lt;B65,FALSE)),"Check inputs","OK"))))</f>
        <v/>
      </c>
    </row>
    <row r="66" spans="1:11" x14ac:dyDescent="0.25">
      <c r="A66" s="16"/>
      <c r="B66" s="17"/>
      <c r="C66" s="18"/>
      <c r="D66" s="16"/>
      <c r="E66" s="19"/>
      <c r="F66" s="16"/>
      <c r="G66" s="19"/>
      <c r="H66" s="17"/>
      <c r="I66" s="20" t="str">
        <f>IF(NOT(COUNTA(A66:H66)&gt;0),"",IF(NOT(AND(ISNUMBER(B66),B66&gt;=DATE(1950,1,1),B66&lt;=DATE(2099,12,31))),"",IF(F66="Pending",IF(AND(ISNUMBER(Dashboard!$B$4),Dashboard!$B$4&gt;=DATE(1950,1,1),Dashboard!$B$4&lt;=DATE(2099,12,31)),Dashboard!$B$4-B66,""),IF(AND(ISNUMBER(H66),H66&gt;=DATE(1950,1,1),H66&lt;=DATE(2099,12,31)),H66-B66,""))))</f>
        <v/>
      </c>
      <c r="J66" s="21" t="str">
        <f>IF(NOT(COUNTA(A66:H66)&gt;0),"",IF(NOT(AND(ISNUMBER('Change Orders'!$B$2),'Change Orders'!$B$2&gt;=0,'Change Orders'!$B$2&lt;=1000000000)),"Check data",'Change Orders'!$B$2+SUMIFS($G$5:G66,$F$5:F66,"Approved")))</f>
        <v/>
      </c>
      <c r="K66" s="22" t="str">
        <f>IF(NOT(COUNTA(A66:H66)&gt;0),"",IF(LEN(A66)=0,"Check ID",IF(SUMPRODUCT(--($A$5:$A$501=A66))&gt;1,"Duplicate ID",IF(OR(NOT(AND(ISNUMBER(B66),B66&gt;=DATE(1950,1,1),B66&lt;=DATE(2099,12,31))),NOT(OR(F66="Pending",F66="Approved",F66="Rejected",F66="Void")),AND(LEN(D66)&gt;0,NOT(OR(D66="Owner",D66="GC",D66="Field",D66="Design team"))),NOT(ISNUMBER(E66)),E66&lt;-100000000,E66&gt;100000000,AND(LEN(G66)&gt;0,OR(NOT(ISNUMBER(G66)),G66&lt;-100000000,G66&gt;100000000)),AND(F66="Approved",LEN(G66)=0),AND(LEN(G66)&gt;0,F66&lt;&gt;"Approved"),AND(OR(F66="Approved",F66="Rejected",F66="Void"),LEN(H66)=0),AND(LEN(H66)&gt;0,NOT(AND(ISNUMBER(H66),H66&gt;=DATE(1950,1,1),H66&lt;=DATE(2099,12,31)))),IF(AND(AND(ISNUMBER(H66),H66&gt;=DATE(1950,1,1),H66&lt;=DATE(2099,12,31)),AND(ISNUMBER(B66),B66&gt;=DATE(1950,1,1),B66&lt;=DATE(2099,12,31))),H66&lt;B66,FALSE)),"Check inputs","OK"))))</f>
        <v/>
      </c>
    </row>
    <row r="67" spans="1:11" x14ac:dyDescent="0.25">
      <c r="A67" s="16"/>
      <c r="B67" s="17"/>
      <c r="C67" s="18"/>
      <c r="D67" s="16"/>
      <c r="E67" s="19"/>
      <c r="F67" s="16"/>
      <c r="G67" s="19"/>
      <c r="H67" s="17"/>
      <c r="I67" s="20" t="str">
        <f>IF(NOT(COUNTA(A67:H67)&gt;0),"",IF(NOT(AND(ISNUMBER(B67),B67&gt;=DATE(1950,1,1),B67&lt;=DATE(2099,12,31))),"",IF(F67="Pending",IF(AND(ISNUMBER(Dashboard!$B$4),Dashboard!$B$4&gt;=DATE(1950,1,1),Dashboard!$B$4&lt;=DATE(2099,12,31)),Dashboard!$B$4-B67,""),IF(AND(ISNUMBER(H67),H67&gt;=DATE(1950,1,1),H67&lt;=DATE(2099,12,31)),H67-B67,""))))</f>
        <v/>
      </c>
      <c r="J67" s="21" t="str">
        <f>IF(NOT(COUNTA(A67:H67)&gt;0),"",IF(NOT(AND(ISNUMBER('Change Orders'!$B$2),'Change Orders'!$B$2&gt;=0,'Change Orders'!$B$2&lt;=1000000000)),"Check data",'Change Orders'!$B$2+SUMIFS($G$5:G67,$F$5:F67,"Approved")))</f>
        <v/>
      </c>
      <c r="K67" s="22" t="str">
        <f>IF(NOT(COUNTA(A67:H67)&gt;0),"",IF(LEN(A67)=0,"Check ID",IF(SUMPRODUCT(--($A$5:$A$501=A67))&gt;1,"Duplicate ID",IF(OR(NOT(AND(ISNUMBER(B67),B67&gt;=DATE(1950,1,1),B67&lt;=DATE(2099,12,31))),NOT(OR(F67="Pending",F67="Approved",F67="Rejected",F67="Void")),AND(LEN(D67)&gt;0,NOT(OR(D67="Owner",D67="GC",D67="Field",D67="Design team"))),NOT(ISNUMBER(E67)),E67&lt;-100000000,E67&gt;100000000,AND(LEN(G67)&gt;0,OR(NOT(ISNUMBER(G67)),G67&lt;-100000000,G67&gt;100000000)),AND(F67="Approved",LEN(G67)=0),AND(LEN(G67)&gt;0,F67&lt;&gt;"Approved"),AND(OR(F67="Approved",F67="Rejected",F67="Void"),LEN(H67)=0),AND(LEN(H67)&gt;0,NOT(AND(ISNUMBER(H67),H67&gt;=DATE(1950,1,1),H67&lt;=DATE(2099,12,31)))),IF(AND(AND(ISNUMBER(H67),H67&gt;=DATE(1950,1,1),H67&lt;=DATE(2099,12,31)),AND(ISNUMBER(B67),B67&gt;=DATE(1950,1,1),B67&lt;=DATE(2099,12,31))),H67&lt;B67,FALSE)),"Check inputs","OK"))))</f>
        <v/>
      </c>
    </row>
    <row r="68" spans="1:11" x14ac:dyDescent="0.25">
      <c r="A68" s="16"/>
      <c r="B68" s="17"/>
      <c r="C68" s="18"/>
      <c r="D68" s="16"/>
      <c r="E68" s="19"/>
      <c r="F68" s="16"/>
      <c r="G68" s="19"/>
      <c r="H68" s="17"/>
      <c r="I68" s="20" t="str">
        <f>IF(NOT(COUNTA(A68:H68)&gt;0),"",IF(NOT(AND(ISNUMBER(B68),B68&gt;=DATE(1950,1,1),B68&lt;=DATE(2099,12,31))),"",IF(F68="Pending",IF(AND(ISNUMBER(Dashboard!$B$4),Dashboard!$B$4&gt;=DATE(1950,1,1),Dashboard!$B$4&lt;=DATE(2099,12,31)),Dashboard!$B$4-B68,""),IF(AND(ISNUMBER(H68),H68&gt;=DATE(1950,1,1),H68&lt;=DATE(2099,12,31)),H68-B68,""))))</f>
        <v/>
      </c>
      <c r="J68" s="21" t="str">
        <f>IF(NOT(COUNTA(A68:H68)&gt;0),"",IF(NOT(AND(ISNUMBER('Change Orders'!$B$2),'Change Orders'!$B$2&gt;=0,'Change Orders'!$B$2&lt;=1000000000)),"Check data",'Change Orders'!$B$2+SUMIFS($G$5:G68,$F$5:F68,"Approved")))</f>
        <v/>
      </c>
      <c r="K68" s="22" t="str">
        <f>IF(NOT(COUNTA(A68:H68)&gt;0),"",IF(LEN(A68)=0,"Check ID",IF(SUMPRODUCT(--($A$5:$A$501=A68))&gt;1,"Duplicate ID",IF(OR(NOT(AND(ISNUMBER(B68),B68&gt;=DATE(1950,1,1),B68&lt;=DATE(2099,12,31))),NOT(OR(F68="Pending",F68="Approved",F68="Rejected",F68="Void")),AND(LEN(D68)&gt;0,NOT(OR(D68="Owner",D68="GC",D68="Field",D68="Design team"))),NOT(ISNUMBER(E68)),E68&lt;-100000000,E68&gt;100000000,AND(LEN(G68)&gt;0,OR(NOT(ISNUMBER(G68)),G68&lt;-100000000,G68&gt;100000000)),AND(F68="Approved",LEN(G68)=0),AND(LEN(G68)&gt;0,F68&lt;&gt;"Approved"),AND(OR(F68="Approved",F68="Rejected",F68="Void"),LEN(H68)=0),AND(LEN(H68)&gt;0,NOT(AND(ISNUMBER(H68),H68&gt;=DATE(1950,1,1),H68&lt;=DATE(2099,12,31)))),IF(AND(AND(ISNUMBER(H68),H68&gt;=DATE(1950,1,1),H68&lt;=DATE(2099,12,31)),AND(ISNUMBER(B68),B68&gt;=DATE(1950,1,1),B68&lt;=DATE(2099,12,31))),H68&lt;B68,FALSE)),"Check inputs","OK"))))</f>
        <v/>
      </c>
    </row>
    <row r="69" spans="1:11" x14ac:dyDescent="0.25">
      <c r="A69" s="16"/>
      <c r="B69" s="17"/>
      <c r="C69" s="18"/>
      <c r="D69" s="16"/>
      <c r="E69" s="19"/>
      <c r="F69" s="16"/>
      <c r="G69" s="19"/>
      <c r="H69" s="17"/>
      <c r="I69" s="20" t="str">
        <f>IF(NOT(COUNTA(A69:H69)&gt;0),"",IF(NOT(AND(ISNUMBER(B69),B69&gt;=DATE(1950,1,1),B69&lt;=DATE(2099,12,31))),"",IF(F69="Pending",IF(AND(ISNUMBER(Dashboard!$B$4),Dashboard!$B$4&gt;=DATE(1950,1,1),Dashboard!$B$4&lt;=DATE(2099,12,31)),Dashboard!$B$4-B69,""),IF(AND(ISNUMBER(H69),H69&gt;=DATE(1950,1,1),H69&lt;=DATE(2099,12,31)),H69-B69,""))))</f>
        <v/>
      </c>
      <c r="J69" s="21" t="str">
        <f>IF(NOT(COUNTA(A69:H69)&gt;0),"",IF(NOT(AND(ISNUMBER('Change Orders'!$B$2),'Change Orders'!$B$2&gt;=0,'Change Orders'!$B$2&lt;=1000000000)),"Check data",'Change Orders'!$B$2+SUMIFS($G$5:G69,$F$5:F69,"Approved")))</f>
        <v/>
      </c>
      <c r="K69" s="22" t="str">
        <f>IF(NOT(COUNTA(A69:H69)&gt;0),"",IF(LEN(A69)=0,"Check ID",IF(SUMPRODUCT(--($A$5:$A$501=A69))&gt;1,"Duplicate ID",IF(OR(NOT(AND(ISNUMBER(B69),B69&gt;=DATE(1950,1,1),B69&lt;=DATE(2099,12,31))),NOT(OR(F69="Pending",F69="Approved",F69="Rejected",F69="Void")),AND(LEN(D69)&gt;0,NOT(OR(D69="Owner",D69="GC",D69="Field",D69="Design team"))),NOT(ISNUMBER(E69)),E69&lt;-100000000,E69&gt;100000000,AND(LEN(G69)&gt;0,OR(NOT(ISNUMBER(G69)),G69&lt;-100000000,G69&gt;100000000)),AND(F69="Approved",LEN(G69)=0),AND(LEN(G69)&gt;0,F69&lt;&gt;"Approved"),AND(OR(F69="Approved",F69="Rejected",F69="Void"),LEN(H69)=0),AND(LEN(H69)&gt;0,NOT(AND(ISNUMBER(H69),H69&gt;=DATE(1950,1,1),H69&lt;=DATE(2099,12,31)))),IF(AND(AND(ISNUMBER(H69),H69&gt;=DATE(1950,1,1),H69&lt;=DATE(2099,12,31)),AND(ISNUMBER(B69),B69&gt;=DATE(1950,1,1),B69&lt;=DATE(2099,12,31))),H69&lt;B69,FALSE)),"Check inputs","OK"))))</f>
        <v/>
      </c>
    </row>
    <row r="70" spans="1:11" x14ac:dyDescent="0.25">
      <c r="A70" s="16"/>
      <c r="B70" s="17"/>
      <c r="C70" s="18"/>
      <c r="D70" s="16"/>
      <c r="E70" s="19"/>
      <c r="F70" s="16"/>
      <c r="G70" s="19"/>
      <c r="H70" s="17"/>
      <c r="I70" s="20" t="str">
        <f>IF(NOT(COUNTA(A70:H70)&gt;0),"",IF(NOT(AND(ISNUMBER(B70),B70&gt;=DATE(1950,1,1),B70&lt;=DATE(2099,12,31))),"",IF(F70="Pending",IF(AND(ISNUMBER(Dashboard!$B$4),Dashboard!$B$4&gt;=DATE(1950,1,1),Dashboard!$B$4&lt;=DATE(2099,12,31)),Dashboard!$B$4-B70,""),IF(AND(ISNUMBER(H70),H70&gt;=DATE(1950,1,1),H70&lt;=DATE(2099,12,31)),H70-B70,""))))</f>
        <v/>
      </c>
      <c r="J70" s="21" t="str">
        <f>IF(NOT(COUNTA(A70:H70)&gt;0),"",IF(NOT(AND(ISNUMBER('Change Orders'!$B$2),'Change Orders'!$B$2&gt;=0,'Change Orders'!$B$2&lt;=1000000000)),"Check data",'Change Orders'!$B$2+SUMIFS($G$5:G70,$F$5:F70,"Approved")))</f>
        <v/>
      </c>
      <c r="K70" s="22" t="str">
        <f>IF(NOT(COUNTA(A70:H70)&gt;0),"",IF(LEN(A70)=0,"Check ID",IF(SUMPRODUCT(--($A$5:$A$501=A70))&gt;1,"Duplicate ID",IF(OR(NOT(AND(ISNUMBER(B70),B70&gt;=DATE(1950,1,1),B70&lt;=DATE(2099,12,31))),NOT(OR(F70="Pending",F70="Approved",F70="Rejected",F70="Void")),AND(LEN(D70)&gt;0,NOT(OR(D70="Owner",D70="GC",D70="Field",D70="Design team"))),NOT(ISNUMBER(E70)),E70&lt;-100000000,E70&gt;100000000,AND(LEN(G70)&gt;0,OR(NOT(ISNUMBER(G70)),G70&lt;-100000000,G70&gt;100000000)),AND(F70="Approved",LEN(G70)=0),AND(LEN(G70)&gt;0,F70&lt;&gt;"Approved"),AND(OR(F70="Approved",F70="Rejected",F70="Void"),LEN(H70)=0),AND(LEN(H70)&gt;0,NOT(AND(ISNUMBER(H70),H70&gt;=DATE(1950,1,1),H70&lt;=DATE(2099,12,31)))),IF(AND(AND(ISNUMBER(H70),H70&gt;=DATE(1950,1,1),H70&lt;=DATE(2099,12,31)),AND(ISNUMBER(B70),B70&gt;=DATE(1950,1,1),B70&lt;=DATE(2099,12,31))),H70&lt;B70,FALSE)),"Check inputs","OK"))))</f>
        <v/>
      </c>
    </row>
    <row r="71" spans="1:11" x14ac:dyDescent="0.25">
      <c r="A71" s="16"/>
      <c r="B71" s="17"/>
      <c r="C71" s="18"/>
      <c r="D71" s="16"/>
      <c r="E71" s="19"/>
      <c r="F71" s="16"/>
      <c r="G71" s="19"/>
      <c r="H71" s="17"/>
      <c r="I71" s="20" t="str">
        <f>IF(NOT(COUNTA(A71:H71)&gt;0),"",IF(NOT(AND(ISNUMBER(B71),B71&gt;=DATE(1950,1,1),B71&lt;=DATE(2099,12,31))),"",IF(F71="Pending",IF(AND(ISNUMBER(Dashboard!$B$4),Dashboard!$B$4&gt;=DATE(1950,1,1),Dashboard!$B$4&lt;=DATE(2099,12,31)),Dashboard!$B$4-B71,""),IF(AND(ISNUMBER(H71),H71&gt;=DATE(1950,1,1),H71&lt;=DATE(2099,12,31)),H71-B71,""))))</f>
        <v/>
      </c>
      <c r="J71" s="21" t="str">
        <f>IF(NOT(COUNTA(A71:H71)&gt;0),"",IF(NOT(AND(ISNUMBER('Change Orders'!$B$2),'Change Orders'!$B$2&gt;=0,'Change Orders'!$B$2&lt;=1000000000)),"Check data",'Change Orders'!$B$2+SUMIFS($G$5:G71,$F$5:F71,"Approved")))</f>
        <v/>
      </c>
      <c r="K71" s="22" t="str">
        <f>IF(NOT(COUNTA(A71:H71)&gt;0),"",IF(LEN(A71)=0,"Check ID",IF(SUMPRODUCT(--($A$5:$A$501=A71))&gt;1,"Duplicate ID",IF(OR(NOT(AND(ISNUMBER(B71),B71&gt;=DATE(1950,1,1),B71&lt;=DATE(2099,12,31))),NOT(OR(F71="Pending",F71="Approved",F71="Rejected",F71="Void")),AND(LEN(D71)&gt;0,NOT(OR(D71="Owner",D71="GC",D71="Field",D71="Design team"))),NOT(ISNUMBER(E71)),E71&lt;-100000000,E71&gt;100000000,AND(LEN(G71)&gt;0,OR(NOT(ISNUMBER(G71)),G71&lt;-100000000,G71&gt;100000000)),AND(F71="Approved",LEN(G71)=0),AND(LEN(G71)&gt;0,F71&lt;&gt;"Approved"),AND(OR(F71="Approved",F71="Rejected",F71="Void"),LEN(H71)=0),AND(LEN(H71)&gt;0,NOT(AND(ISNUMBER(H71),H71&gt;=DATE(1950,1,1),H71&lt;=DATE(2099,12,31)))),IF(AND(AND(ISNUMBER(H71),H71&gt;=DATE(1950,1,1),H71&lt;=DATE(2099,12,31)),AND(ISNUMBER(B71),B71&gt;=DATE(1950,1,1),B71&lt;=DATE(2099,12,31))),H71&lt;B71,FALSE)),"Check inputs","OK"))))</f>
        <v/>
      </c>
    </row>
    <row r="72" spans="1:11" x14ac:dyDescent="0.25">
      <c r="A72" s="16"/>
      <c r="B72" s="17"/>
      <c r="C72" s="18"/>
      <c r="D72" s="16"/>
      <c r="E72" s="19"/>
      <c r="F72" s="16"/>
      <c r="G72" s="19"/>
      <c r="H72" s="17"/>
      <c r="I72" s="20" t="str">
        <f>IF(NOT(COUNTA(A72:H72)&gt;0),"",IF(NOT(AND(ISNUMBER(B72),B72&gt;=DATE(1950,1,1),B72&lt;=DATE(2099,12,31))),"",IF(F72="Pending",IF(AND(ISNUMBER(Dashboard!$B$4),Dashboard!$B$4&gt;=DATE(1950,1,1),Dashboard!$B$4&lt;=DATE(2099,12,31)),Dashboard!$B$4-B72,""),IF(AND(ISNUMBER(H72),H72&gt;=DATE(1950,1,1),H72&lt;=DATE(2099,12,31)),H72-B72,""))))</f>
        <v/>
      </c>
      <c r="J72" s="21" t="str">
        <f>IF(NOT(COUNTA(A72:H72)&gt;0),"",IF(NOT(AND(ISNUMBER('Change Orders'!$B$2),'Change Orders'!$B$2&gt;=0,'Change Orders'!$B$2&lt;=1000000000)),"Check data",'Change Orders'!$B$2+SUMIFS($G$5:G72,$F$5:F72,"Approved")))</f>
        <v/>
      </c>
      <c r="K72" s="22" t="str">
        <f>IF(NOT(COUNTA(A72:H72)&gt;0),"",IF(LEN(A72)=0,"Check ID",IF(SUMPRODUCT(--($A$5:$A$501=A72))&gt;1,"Duplicate ID",IF(OR(NOT(AND(ISNUMBER(B72),B72&gt;=DATE(1950,1,1),B72&lt;=DATE(2099,12,31))),NOT(OR(F72="Pending",F72="Approved",F72="Rejected",F72="Void")),AND(LEN(D72)&gt;0,NOT(OR(D72="Owner",D72="GC",D72="Field",D72="Design team"))),NOT(ISNUMBER(E72)),E72&lt;-100000000,E72&gt;100000000,AND(LEN(G72)&gt;0,OR(NOT(ISNUMBER(G72)),G72&lt;-100000000,G72&gt;100000000)),AND(F72="Approved",LEN(G72)=0),AND(LEN(G72)&gt;0,F72&lt;&gt;"Approved"),AND(OR(F72="Approved",F72="Rejected",F72="Void"),LEN(H72)=0),AND(LEN(H72)&gt;0,NOT(AND(ISNUMBER(H72),H72&gt;=DATE(1950,1,1),H72&lt;=DATE(2099,12,31)))),IF(AND(AND(ISNUMBER(H72),H72&gt;=DATE(1950,1,1),H72&lt;=DATE(2099,12,31)),AND(ISNUMBER(B72),B72&gt;=DATE(1950,1,1),B72&lt;=DATE(2099,12,31))),H72&lt;B72,FALSE)),"Check inputs","OK"))))</f>
        <v/>
      </c>
    </row>
    <row r="73" spans="1:11" x14ac:dyDescent="0.25">
      <c r="A73" s="16"/>
      <c r="B73" s="17"/>
      <c r="C73" s="18"/>
      <c r="D73" s="16"/>
      <c r="E73" s="19"/>
      <c r="F73" s="16"/>
      <c r="G73" s="19"/>
      <c r="H73" s="17"/>
      <c r="I73" s="20" t="str">
        <f>IF(NOT(COUNTA(A73:H73)&gt;0),"",IF(NOT(AND(ISNUMBER(B73),B73&gt;=DATE(1950,1,1),B73&lt;=DATE(2099,12,31))),"",IF(F73="Pending",IF(AND(ISNUMBER(Dashboard!$B$4),Dashboard!$B$4&gt;=DATE(1950,1,1),Dashboard!$B$4&lt;=DATE(2099,12,31)),Dashboard!$B$4-B73,""),IF(AND(ISNUMBER(H73),H73&gt;=DATE(1950,1,1),H73&lt;=DATE(2099,12,31)),H73-B73,""))))</f>
        <v/>
      </c>
      <c r="J73" s="21" t="str">
        <f>IF(NOT(COUNTA(A73:H73)&gt;0),"",IF(NOT(AND(ISNUMBER('Change Orders'!$B$2),'Change Orders'!$B$2&gt;=0,'Change Orders'!$B$2&lt;=1000000000)),"Check data",'Change Orders'!$B$2+SUMIFS($G$5:G73,$F$5:F73,"Approved")))</f>
        <v/>
      </c>
      <c r="K73" s="22" t="str">
        <f>IF(NOT(COUNTA(A73:H73)&gt;0),"",IF(LEN(A73)=0,"Check ID",IF(SUMPRODUCT(--($A$5:$A$501=A73))&gt;1,"Duplicate ID",IF(OR(NOT(AND(ISNUMBER(B73),B73&gt;=DATE(1950,1,1),B73&lt;=DATE(2099,12,31))),NOT(OR(F73="Pending",F73="Approved",F73="Rejected",F73="Void")),AND(LEN(D73)&gt;0,NOT(OR(D73="Owner",D73="GC",D73="Field",D73="Design team"))),NOT(ISNUMBER(E73)),E73&lt;-100000000,E73&gt;100000000,AND(LEN(G73)&gt;0,OR(NOT(ISNUMBER(G73)),G73&lt;-100000000,G73&gt;100000000)),AND(F73="Approved",LEN(G73)=0),AND(LEN(G73)&gt;0,F73&lt;&gt;"Approved"),AND(OR(F73="Approved",F73="Rejected",F73="Void"),LEN(H73)=0),AND(LEN(H73)&gt;0,NOT(AND(ISNUMBER(H73),H73&gt;=DATE(1950,1,1),H73&lt;=DATE(2099,12,31)))),IF(AND(AND(ISNUMBER(H73),H73&gt;=DATE(1950,1,1),H73&lt;=DATE(2099,12,31)),AND(ISNUMBER(B73),B73&gt;=DATE(1950,1,1),B73&lt;=DATE(2099,12,31))),H73&lt;B73,FALSE)),"Check inputs","OK"))))</f>
        <v/>
      </c>
    </row>
    <row r="74" spans="1:11" x14ac:dyDescent="0.25">
      <c r="A74" s="16"/>
      <c r="B74" s="17"/>
      <c r="C74" s="18"/>
      <c r="D74" s="16"/>
      <c r="E74" s="19"/>
      <c r="F74" s="16"/>
      <c r="G74" s="19"/>
      <c r="H74" s="17"/>
      <c r="I74" s="20" t="str">
        <f>IF(NOT(COUNTA(A74:H74)&gt;0),"",IF(NOT(AND(ISNUMBER(B74),B74&gt;=DATE(1950,1,1),B74&lt;=DATE(2099,12,31))),"",IF(F74="Pending",IF(AND(ISNUMBER(Dashboard!$B$4),Dashboard!$B$4&gt;=DATE(1950,1,1),Dashboard!$B$4&lt;=DATE(2099,12,31)),Dashboard!$B$4-B74,""),IF(AND(ISNUMBER(H74),H74&gt;=DATE(1950,1,1),H74&lt;=DATE(2099,12,31)),H74-B74,""))))</f>
        <v/>
      </c>
      <c r="J74" s="21" t="str">
        <f>IF(NOT(COUNTA(A74:H74)&gt;0),"",IF(NOT(AND(ISNUMBER('Change Orders'!$B$2),'Change Orders'!$B$2&gt;=0,'Change Orders'!$B$2&lt;=1000000000)),"Check data",'Change Orders'!$B$2+SUMIFS($G$5:G74,$F$5:F74,"Approved")))</f>
        <v/>
      </c>
      <c r="K74" s="22" t="str">
        <f>IF(NOT(COUNTA(A74:H74)&gt;0),"",IF(LEN(A74)=0,"Check ID",IF(SUMPRODUCT(--($A$5:$A$501=A74))&gt;1,"Duplicate ID",IF(OR(NOT(AND(ISNUMBER(B74),B74&gt;=DATE(1950,1,1),B74&lt;=DATE(2099,12,31))),NOT(OR(F74="Pending",F74="Approved",F74="Rejected",F74="Void")),AND(LEN(D74)&gt;0,NOT(OR(D74="Owner",D74="GC",D74="Field",D74="Design team"))),NOT(ISNUMBER(E74)),E74&lt;-100000000,E74&gt;100000000,AND(LEN(G74)&gt;0,OR(NOT(ISNUMBER(G74)),G74&lt;-100000000,G74&gt;100000000)),AND(F74="Approved",LEN(G74)=0),AND(LEN(G74)&gt;0,F74&lt;&gt;"Approved"),AND(OR(F74="Approved",F74="Rejected",F74="Void"),LEN(H74)=0),AND(LEN(H74)&gt;0,NOT(AND(ISNUMBER(H74),H74&gt;=DATE(1950,1,1),H74&lt;=DATE(2099,12,31)))),IF(AND(AND(ISNUMBER(H74),H74&gt;=DATE(1950,1,1),H74&lt;=DATE(2099,12,31)),AND(ISNUMBER(B74),B74&gt;=DATE(1950,1,1),B74&lt;=DATE(2099,12,31))),H74&lt;B74,FALSE)),"Check inputs","OK"))))</f>
        <v/>
      </c>
    </row>
    <row r="75" spans="1:11" x14ac:dyDescent="0.25">
      <c r="A75" s="16"/>
      <c r="B75" s="17"/>
      <c r="C75" s="18"/>
      <c r="D75" s="16"/>
      <c r="E75" s="19"/>
      <c r="F75" s="16"/>
      <c r="G75" s="19"/>
      <c r="H75" s="17"/>
      <c r="I75" s="20" t="str">
        <f>IF(NOT(COUNTA(A75:H75)&gt;0),"",IF(NOT(AND(ISNUMBER(B75),B75&gt;=DATE(1950,1,1),B75&lt;=DATE(2099,12,31))),"",IF(F75="Pending",IF(AND(ISNUMBER(Dashboard!$B$4),Dashboard!$B$4&gt;=DATE(1950,1,1),Dashboard!$B$4&lt;=DATE(2099,12,31)),Dashboard!$B$4-B75,""),IF(AND(ISNUMBER(H75),H75&gt;=DATE(1950,1,1),H75&lt;=DATE(2099,12,31)),H75-B75,""))))</f>
        <v/>
      </c>
      <c r="J75" s="21" t="str">
        <f>IF(NOT(COUNTA(A75:H75)&gt;0),"",IF(NOT(AND(ISNUMBER('Change Orders'!$B$2),'Change Orders'!$B$2&gt;=0,'Change Orders'!$B$2&lt;=1000000000)),"Check data",'Change Orders'!$B$2+SUMIFS($G$5:G75,$F$5:F75,"Approved")))</f>
        <v/>
      </c>
      <c r="K75" s="22" t="str">
        <f>IF(NOT(COUNTA(A75:H75)&gt;0),"",IF(LEN(A75)=0,"Check ID",IF(SUMPRODUCT(--($A$5:$A$501=A75))&gt;1,"Duplicate ID",IF(OR(NOT(AND(ISNUMBER(B75),B75&gt;=DATE(1950,1,1),B75&lt;=DATE(2099,12,31))),NOT(OR(F75="Pending",F75="Approved",F75="Rejected",F75="Void")),AND(LEN(D75)&gt;0,NOT(OR(D75="Owner",D75="GC",D75="Field",D75="Design team"))),NOT(ISNUMBER(E75)),E75&lt;-100000000,E75&gt;100000000,AND(LEN(G75)&gt;0,OR(NOT(ISNUMBER(G75)),G75&lt;-100000000,G75&gt;100000000)),AND(F75="Approved",LEN(G75)=0),AND(LEN(G75)&gt;0,F75&lt;&gt;"Approved"),AND(OR(F75="Approved",F75="Rejected",F75="Void"),LEN(H75)=0),AND(LEN(H75)&gt;0,NOT(AND(ISNUMBER(H75),H75&gt;=DATE(1950,1,1),H75&lt;=DATE(2099,12,31)))),IF(AND(AND(ISNUMBER(H75),H75&gt;=DATE(1950,1,1),H75&lt;=DATE(2099,12,31)),AND(ISNUMBER(B75),B75&gt;=DATE(1950,1,1),B75&lt;=DATE(2099,12,31))),H75&lt;B75,FALSE)),"Check inputs","OK"))))</f>
        <v/>
      </c>
    </row>
    <row r="76" spans="1:11" x14ac:dyDescent="0.25">
      <c r="A76" s="16"/>
      <c r="B76" s="17"/>
      <c r="C76" s="18"/>
      <c r="D76" s="16"/>
      <c r="E76" s="19"/>
      <c r="F76" s="16"/>
      <c r="G76" s="19"/>
      <c r="H76" s="17"/>
      <c r="I76" s="20" t="str">
        <f>IF(NOT(COUNTA(A76:H76)&gt;0),"",IF(NOT(AND(ISNUMBER(B76),B76&gt;=DATE(1950,1,1),B76&lt;=DATE(2099,12,31))),"",IF(F76="Pending",IF(AND(ISNUMBER(Dashboard!$B$4),Dashboard!$B$4&gt;=DATE(1950,1,1),Dashboard!$B$4&lt;=DATE(2099,12,31)),Dashboard!$B$4-B76,""),IF(AND(ISNUMBER(H76),H76&gt;=DATE(1950,1,1),H76&lt;=DATE(2099,12,31)),H76-B76,""))))</f>
        <v/>
      </c>
      <c r="J76" s="21" t="str">
        <f>IF(NOT(COUNTA(A76:H76)&gt;0),"",IF(NOT(AND(ISNUMBER('Change Orders'!$B$2),'Change Orders'!$B$2&gt;=0,'Change Orders'!$B$2&lt;=1000000000)),"Check data",'Change Orders'!$B$2+SUMIFS($G$5:G76,$F$5:F76,"Approved")))</f>
        <v/>
      </c>
      <c r="K76" s="22" t="str">
        <f>IF(NOT(COUNTA(A76:H76)&gt;0),"",IF(LEN(A76)=0,"Check ID",IF(SUMPRODUCT(--($A$5:$A$501=A76))&gt;1,"Duplicate ID",IF(OR(NOT(AND(ISNUMBER(B76),B76&gt;=DATE(1950,1,1),B76&lt;=DATE(2099,12,31))),NOT(OR(F76="Pending",F76="Approved",F76="Rejected",F76="Void")),AND(LEN(D76)&gt;0,NOT(OR(D76="Owner",D76="GC",D76="Field",D76="Design team"))),NOT(ISNUMBER(E76)),E76&lt;-100000000,E76&gt;100000000,AND(LEN(G76)&gt;0,OR(NOT(ISNUMBER(G76)),G76&lt;-100000000,G76&gt;100000000)),AND(F76="Approved",LEN(G76)=0),AND(LEN(G76)&gt;0,F76&lt;&gt;"Approved"),AND(OR(F76="Approved",F76="Rejected",F76="Void"),LEN(H76)=0),AND(LEN(H76)&gt;0,NOT(AND(ISNUMBER(H76),H76&gt;=DATE(1950,1,1),H76&lt;=DATE(2099,12,31)))),IF(AND(AND(ISNUMBER(H76),H76&gt;=DATE(1950,1,1),H76&lt;=DATE(2099,12,31)),AND(ISNUMBER(B76),B76&gt;=DATE(1950,1,1),B76&lt;=DATE(2099,12,31))),H76&lt;B76,FALSE)),"Check inputs","OK"))))</f>
        <v/>
      </c>
    </row>
    <row r="77" spans="1:11" x14ac:dyDescent="0.25">
      <c r="A77" s="16"/>
      <c r="B77" s="17"/>
      <c r="C77" s="18"/>
      <c r="D77" s="16"/>
      <c r="E77" s="19"/>
      <c r="F77" s="16"/>
      <c r="G77" s="19"/>
      <c r="H77" s="17"/>
      <c r="I77" s="20" t="str">
        <f>IF(NOT(COUNTA(A77:H77)&gt;0),"",IF(NOT(AND(ISNUMBER(B77),B77&gt;=DATE(1950,1,1),B77&lt;=DATE(2099,12,31))),"",IF(F77="Pending",IF(AND(ISNUMBER(Dashboard!$B$4),Dashboard!$B$4&gt;=DATE(1950,1,1),Dashboard!$B$4&lt;=DATE(2099,12,31)),Dashboard!$B$4-B77,""),IF(AND(ISNUMBER(H77),H77&gt;=DATE(1950,1,1),H77&lt;=DATE(2099,12,31)),H77-B77,""))))</f>
        <v/>
      </c>
      <c r="J77" s="21" t="str">
        <f>IF(NOT(COUNTA(A77:H77)&gt;0),"",IF(NOT(AND(ISNUMBER('Change Orders'!$B$2),'Change Orders'!$B$2&gt;=0,'Change Orders'!$B$2&lt;=1000000000)),"Check data",'Change Orders'!$B$2+SUMIFS($G$5:G77,$F$5:F77,"Approved")))</f>
        <v/>
      </c>
      <c r="K77" s="22" t="str">
        <f>IF(NOT(COUNTA(A77:H77)&gt;0),"",IF(LEN(A77)=0,"Check ID",IF(SUMPRODUCT(--($A$5:$A$501=A77))&gt;1,"Duplicate ID",IF(OR(NOT(AND(ISNUMBER(B77),B77&gt;=DATE(1950,1,1),B77&lt;=DATE(2099,12,31))),NOT(OR(F77="Pending",F77="Approved",F77="Rejected",F77="Void")),AND(LEN(D77)&gt;0,NOT(OR(D77="Owner",D77="GC",D77="Field",D77="Design team"))),NOT(ISNUMBER(E77)),E77&lt;-100000000,E77&gt;100000000,AND(LEN(G77)&gt;0,OR(NOT(ISNUMBER(G77)),G77&lt;-100000000,G77&gt;100000000)),AND(F77="Approved",LEN(G77)=0),AND(LEN(G77)&gt;0,F77&lt;&gt;"Approved"),AND(OR(F77="Approved",F77="Rejected",F77="Void"),LEN(H77)=0),AND(LEN(H77)&gt;0,NOT(AND(ISNUMBER(H77),H77&gt;=DATE(1950,1,1),H77&lt;=DATE(2099,12,31)))),IF(AND(AND(ISNUMBER(H77),H77&gt;=DATE(1950,1,1),H77&lt;=DATE(2099,12,31)),AND(ISNUMBER(B77),B77&gt;=DATE(1950,1,1),B77&lt;=DATE(2099,12,31))),H77&lt;B77,FALSE)),"Check inputs","OK"))))</f>
        <v/>
      </c>
    </row>
    <row r="78" spans="1:11" x14ac:dyDescent="0.25">
      <c r="A78" s="16"/>
      <c r="B78" s="17"/>
      <c r="C78" s="18"/>
      <c r="D78" s="16"/>
      <c r="E78" s="19"/>
      <c r="F78" s="16"/>
      <c r="G78" s="19"/>
      <c r="H78" s="17"/>
      <c r="I78" s="20" t="str">
        <f>IF(NOT(COUNTA(A78:H78)&gt;0),"",IF(NOT(AND(ISNUMBER(B78),B78&gt;=DATE(1950,1,1),B78&lt;=DATE(2099,12,31))),"",IF(F78="Pending",IF(AND(ISNUMBER(Dashboard!$B$4),Dashboard!$B$4&gt;=DATE(1950,1,1),Dashboard!$B$4&lt;=DATE(2099,12,31)),Dashboard!$B$4-B78,""),IF(AND(ISNUMBER(H78),H78&gt;=DATE(1950,1,1),H78&lt;=DATE(2099,12,31)),H78-B78,""))))</f>
        <v/>
      </c>
      <c r="J78" s="21" t="str">
        <f>IF(NOT(COUNTA(A78:H78)&gt;0),"",IF(NOT(AND(ISNUMBER('Change Orders'!$B$2),'Change Orders'!$B$2&gt;=0,'Change Orders'!$B$2&lt;=1000000000)),"Check data",'Change Orders'!$B$2+SUMIFS($G$5:G78,$F$5:F78,"Approved")))</f>
        <v/>
      </c>
      <c r="K78" s="22" t="str">
        <f>IF(NOT(COUNTA(A78:H78)&gt;0),"",IF(LEN(A78)=0,"Check ID",IF(SUMPRODUCT(--($A$5:$A$501=A78))&gt;1,"Duplicate ID",IF(OR(NOT(AND(ISNUMBER(B78),B78&gt;=DATE(1950,1,1),B78&lt;=DATE(2099,12,31))),NOT(OR(F78="Pending",F78="Approved",F78="Rejected",F78="Void")),AND(LEN(D78)&gt;0,NOT(OR(D78="Owner",D78="GC",D78="Field",D78="Design team"))),NOT(ISNUMBER(E78)),E78&lt;-100000000,E78&gt;100000000,AND(LEN(G78)&gt;0,OR(NOT(ISNUMBER(G78)),G78&lt;-100000000,G78&gt;100000000)),AND(F78="Approved",LEN(G78)=0),AND(LEN(G78)&gt;0,F78&lt;&gt;"Approved"),AND(OR(F78="Approved",F78="Rejected",F78="Void"),LEN(H78)=0),AND(LEN(H78)&gt;0,NOT(AND(ISNUMBER(H78),H78&gt;=DATE(1950,1,1),H78&lt;=DATE(2099,12,31)))),IF(AND(AND(ISNUMBER(H78),H78&gt;=DATE(1950,1,1),H78&lt;=DATE(2099,12,31)),AND(ISNUMBER(B78),B78&gt;=DATE(1950,1,1),B78&lt;=DATE(2099,12,31))),H78&lt;B78,FALSE)),"Check inputs","OK"))))</f>
        <v/>
      </c>
    </row>
    <row r="79" spans="1:11" x14ac:dyDescent="0.25">
      <c r="A79" s="16"/>
      <c r="B79" s="17"/>
      <c r="C79" s="18"/>
      <c r="D79" s="16"/>
      <c r="E79" s="19"/>
      <c r="F79" s="16"/>
      <c r="G79" s="19"/>
      <c r="H79" s="17"/>
      <c r="I79" s="20" t="str">
        <f>IF(NOT(COUNTA(A79:H79)&gt;0),"",IF(NOT(AND(ISNUMBER(B79),B79&gt;=DATE(1950,1,1),B79&lt;=DATE(2099,12,31))),"",IF(F79="Pending",IF(AND(ISNUMBER(Dashboard!$B$4),Dashboard!$B$4&gt;=DATE(1950,1,1),Dashboard!$B$4&lt;=DATE(2099,12,31)),Dashboard!$B$4-B79,""),IF(AND(ISNUMBER(H79),H79&gt;=DATE(1950,1,1),H79&lt;=DATE(2099,12,31)),H79-B79,""))))</f>
        <v/>
      </c>
      <c r="J79" s="21" t="str">
        <f>IF(NOT(COUNTA(A79:H79)&gt;0),"",IF(NOT(AND(ISNUMBER('Change Orders'!$B$2),'Change Orders'!$B$2&gt;=0,'Change Orders'!$B$2&lt;=1000000000)),"Check data",'Change Orders'!$B$2+SUMIFS($G$5:G79,$F$5:F79,"Approved")))</f>
        <v/>
      </c>
      <c r="K79" s="22" t="str">
        <f>IF(NOT(COUNTA(A79:H79)&gt;0),"",IF(LEN(A79)=0,"Check ID",IF(SUMPRODUCT(--($A$5:$A$501=A79))&gt;1,"Duplicate ID",IF(OR(NOT(AND(ISNUMBER(B79),B79&gt;=DATE(1950,1,1),B79&lt;=DATE(2099,12,31))),NOT(OR(F79="Pending",F79="Approved",F79="Rejected",F79="Void")),AND(LEN(D79)&gt;0,NOT(OR(D79="Owner",D79="GC",D79="Field",D79="Design team"))),NOT(ISNUMBER(E79)),E79&lt;-100000000,E79&gt;100000000,AND(LEN(G79)&gt;0,OR(NOT(ISNUMBER(G79)),G79&lt;-100000000,G79&gt;100000000)),AND(F79="Approved",LEN(G79)=0),AND(LEN(G79)&gt;0,F79&lt;&gt;"Approved"),AND(OR(F79="Approved",F79="Rejected",F79="Void"),LEN(H79)=0),AND(LEN(H79)&gt;0,NOT(AND(ISNUMBER(H79),H79&gt;=DATE(1950,1,1),H79&lt;=DATE(2099,12,31)))),IF(AND(AND(ISNUMBER(H79),H79&gt;=DATE(1950,1,1),H79&lt;=DATE(2099,12,31)),AND(ISNUMBER(B79),B79&gt;=DATE(1950,1,1),B79&lt;=DATE(2099,12,31))),H79&lt;B79,FALSE)),"Check inputs","OK"))))</f>
        <v/>
      </c>
    </row>
    <row r="80" spans="1:11" x14ac:dyDescent="0.25">
      <c r="A80" s="16"/>
      <c r="B80" s="17"/>
      <c r="C80" s="18"/>
      <c r="D80" s="16"/>
      <c r="E80" s="19"/>
      <c r="F80" s="16"/>
      <c r="G80" s="19"/>
      <c r="H80" s="17"/>
      <c r="I80" s="20" t="str">
        <f>IF(NOT(COUNTA(A80:H80)&gt;0),"",IF(NOT(AND(ISNUMBER(B80),B80&gt;=DATE(1950,1,1),B80&lt;=DATE(2099,12,31))),"",IF(F80="Pending",IF(AND(ISNUMBER(Dashboard!$B$4),Dashboard!$B$4&gt;=DATE(1950,1,1),Dashboard!$B$4&lt;=DATE(2099,12,31)),Dashboard!$B$4-B80,""),IF(AND(ISNUMBER(H80),H80&gt;=DATE(1950,1,1),H80&lt;=DATE(2099,12,31)),H80-B80,""))))</f>
        <v/>
      </c>
      <c r="J80" s="21" t="str">
        <f>IF(NOT(COUNTA(A80:H80)&gt;0),"",IF(NOT(AND(ISNUMBER('Change Orders'!$B$2),'Change Orders'!$B$2&gt;=0,'Change Orders'!$B$2&lt;=1000000000)),"Check data",'Change Orders'!$B$2+SUMIFS($G$5:G80,$F$5:F80,"Approved")))</f>
        <v/>
      </c>
      <c r="K80" s="22" t="str">
        <f>IF(NOT(COUNTA(A80:H80)&gt;0),"",IF(LEN(A80)=0,"Check ID",IF(SUMPRODUCT(--($A$5:$A$501=A80))&gt;1,"Duplicate ID",IF(OR(NOT(AND(ISNUMBER(B80),B80&gt;=DATE(1950,1,1),B80&lt;=DATE(2099,12,31))),NOT(OR(F80="Pending",F80="Approved",F80="Rejected",F80="Void")),AND(LEN(D80)&gt;0,NOT(OR(D80="Owner",D80="GC",D80="Field",D80="Design team"))),NOT(ISNUMBER(E80)),E80&lt;-100000000,E80&gt;100000000,AND(LEN(G80)&gt;0,OR(NOT(ISNUMBER(G80)),G80&lt;-100000000,G80&gt;100000000)),AND(F80="Approved",LEN(G80)=0),AND(LEN(G80)&gt;0,F80&lt;&gt;"Approved"),AND(OR(F80="Approved",F80="Rejected",F80="Void"),LEN(H80)=0),AND(LEN(H80)&gt;0,NOT(AND(ISNUMBER(H80),H80&gt;=DATE(1950,1,1),H80&lt;=DATE(2099,12,31)))),IF(AND(AND(ISNUMBER(H80),H80&gt;=DATE(1950,1,1),H80&lt;=DATE(2099,12,31)),AND(ISNUMBER(B80),B80&gt;=DATE(1950,1,1),B80&lt;=DATE(2099,12,31))),H80&lt;B80,FALSE)),"Check inputs","OK"))))</f>
        <v/>
      </c>
    </row>
    <row r="81" spans="1:11" x14ac:dyDescent="0.25">
      <c r="A81" s="16"/>
      <c r="B81" s="17"/>
      <c r="C81" s="18"/>
      <c r="D81" s="16"/>
      <c r="E81" s="19"/>
      <c r="F81" s="16"/>
      <c r="G81" s="19"/>
      <c r="H81" s="17"/>
      <c r="I81" s="20" t="str">
        <f>IF(NOT(COUNTA(A81:H81)&gt;0),"",IF(NOT(AND(ISNUMBER(B81),B81&gt;=DATE(1950,1,1),B81&lt;=DATE(2099,12,31))),"",IF(F81="Pending",IF(AND(ISNUMBER(Dashboard!$B$4),Dashboard!$B$4&gt;=DATE(1950,1,1),Dashboard!$B$4&lt;=DATE(2099,12,31)),Dashboard!$B$4-B81,""),IF(AND(ISNUMBER(H81),H81&gt;=DATE(1950,1,1),H81&lt;=DATE(2099,12,31)),H81-B81,""))))</f>
        <v/>
      </c>
      <c r="J81" s="21" t="str">
        <f>IF(NOT(COUNTA(A81:H81)&gt;0),"",IF(NOT(AND(ISNUMBER('Change Orders'!$B$2),'Change Orders'!$B$2&gt;=0,'Change Orders'!$B$2&lt;=1000000000)),"Check data",'Change Orders'!$B$2+SUMIFS($G$5:G81,$F$5:F81,"Approved")))</f>
        <v/>
      </c>
      <c r="K81" s="22" t="str">
        <f>IF(NOT(COUNTA(A81:H81)&gt;0),"",IF(LEN(A81)=0,"Check ID",IF(SUMPRODUCT(--($A$5:$A$501=A81))&gt;1,"Duplicate ID",IF(OR(NOT(AND(ISNUMBER(B81),B81&gt;=DATE(1950,1,1),B81&lt;=DATE(2099,12,31))),NOT(OR(F81="Pending",F81="Approved",F81="Rejected",F81="Void")),AND(LEN(D81)&gt;0,NOT(OR(D81="Owner",D81="GC",D81="Field",D81="Design team"))),NOT(ISNUMBER(E81)),E81&lt;-100000000,E81&gt;100000000,AND(LEN(G81)&gt;0,OR(NOT(ISNUMBER(G81)),G81&lt;-100000000,G81&gt;100000000)),AND(F81="Approved",LEN(G81)=0),AND(LEN(G81)&gt;0,F81&lt;&gt;"Approved"),AND(OR(F81="Approved",F81="Rejected",F81="Void"),LEN(H81)=0),AND(LEN(H81)&gt;0,NOT(AND(ISNUMBER(H81),H81&gt;=DATE(1950,1,1),H81&lt;=DATE(2099,12,31)))),IF(AND(AND(ISNUMBER(H81),H81&gt;=DATE(1950,1,1),H81&lt;=DATE(2099,12,31)),AND(ISNUMBER(B81),B81&gt;=DATE(1950,1,1),B81&lt;=DATE(2099,12,31))),H81&lt;B81,FALSE)),"Check inputs","OK"))))</f>
        <v/>
      </c>
    </row>
    <row r="82" spans="1:11" x14ac:dyDescent="0.25">
      <c r="A82" s="16"/>
      <c r="B82" s="17"/>
      <c r="C82" s="18"/>
      <c r="D82" s="16"/>
      <c r="E82" s="19"/>
      <c r="F82" s="16"/>
      <c r="G82" s="19"/>
      <c r="H82" s="17"/>
      <c r="I82" s="20" t="str">
        <f>IF(NOT(COUNTA(A82:H82)&gt;0),"",IF(NOT(AND(ISNUMBER(B82),B82&gt;=DATE(1950,1,1),B82&lt;=DATE(2099,12,31))),"",IF(F82="Pending",IF(AND(ISNUMBER(Dashboard!$B$4),Dashboard!$B$4&gt;=DATE(1950,1,1),Dashboard!$B$4&lt;=DATE(2099,12,31)),Dashboard!$B$4-B82,""),IF(AND(ISNUMBER(H82),H82&gt;=DATE(1950,1,1),H82&lt;=DATE(2099,12,31)),H82-B82,""))))</f>
        <v/>
      </c>
      <c r="J82" s="21" t="str">
        <f>IF(NOT(COUNTA(A82:H82)&gt;0),"",IF(NOT(AND(ISNUMBER('Change Orders'!$B$2),'Change Orders'!$B$2&gt;=0,'Change Orders'!$B$2&lt;=1000000000)),"Check data",'Change Orders'!$B$2+SUMIFS($G$5:G82,$F$5:F82,"Approved")))</f>
        <v/>
      </c>
      <c r="K82" s="22" t="str">
        <f>IF(NOT(COUNTA(A82:H82)&gt;0),"",IF(LEN(A82)=0,"Check ID",IF(SUMPRODUCT(--($A$5:$A$501=A82))&gt;1,"Duplicate ID",IF(OR(NOT(AND(ISNUMBER(B82),B82&gt;=DATE(1950,1,1),B82&lt;=DATE(2099,12,31))),NOT(OR(F82="Pending",F82="Approved",F82="Rejected",F82="Void")),AND(LEN(D82)&gt;0,NOT(OR(D82="Owner",D82="GC",D82="Field",D82="Design team"))),NOT(ISNUMBER(E82)),E82&lt;-100000000,E82&gt;100000000,AND(LEN(G82)&gt;0,OR(NOT(ISNUMBER(G82)),G82&lt;-100000000,G82&gt;100000000)),AND(F82="Approved",LEN(G82)=0),AND(LEN(G82)&gt;0,F82&lt;&gt;"Approved"),AND(OR(F82="Approved",F82="Rejected",F82="Void"),LEN(H82)=0),AND(LEN(H82)&gt;0,NOT(AND(ISNUMBER(H82),H82&gt;=DATE(1950,1,1),H82&lt;=DATE(2099,12,31)))),IF(AND(AND(ISNUMBER(H82),H82&gt;=DATE(1950,1,1),H82&lt;=DATE(2099,12,31)),AND(ISNUMBER(B82),B82&gt;=DATE(1950,1,1),B82&lt;=DATE(2099,12,31))),H82&lt;B82,FALSE)),"Check inputs","OK"))))</f>
        <v/>
      </c>
    </row>
    <row r="83" spans="1:11" x14ac:dyDescent="0.25">
      <c r="A83" s="16"/>
      <c r="B83" s="17"/>
      <c r="C83" s="18"/>
      <c r="D83" s="16"/>
      <c r="E83" s="19"/>
      <c r="F83" s="16"/>
      <c r="G83" s="19"/>
      <c r="H83" s="17"/>
      <c r="I83" s="20" t="str">
        <f>IF(NOT(COUNTA(A83:H83)&gt;0),"",IF(NOT(AND(ISNUMBER(B83),B83&gt;=DATE(1950,1,1),B83&lt;=DATE(2099,12,31))),"",IF(F83="Pending",IF(AND(ISNUMBER(Dashboard!$B$4),Dashboard!$B$4&gt;=DATE(1950,1,1),Dashboard!$B$4&lt;=DATE(2099,12,31)),Dashboard!$B$4-B83,""),IF(AND(ISNUMBER(H83),H83&gt;=DATE(1950,1,1),H83&lt;=DATE(2099,12,31)),H83-B83,""))))</f>
        <v/>
      </c>
      <c r="J83" s="21" t="str">
        <f>IF(NOT(COUNTA(A83:H83)&gt;0),"",IF(NOT(AND(ISNUMBER('Change Orders'!$B$2),'Change Orders'!$B$2&gt;=0,'Change Orders'!$B$2&lt;=1000000000)),"Check data",'Change Orders'!$B$2+SUMIFS($G$5:G83,$F$5:F83,"Approved")))</f>
        <v/>
      </c>
      <c r="K83" s="22" t="str">
        <f>IF(NOT(COUNTA(A83:H83)&gt;0),"",IF(LEN(A83)=0,"Check ID",IF(SUMPRODUCT(--($A$5:$A$501=A83))&gt;1,"Duplicate ID",IF(OR(NOT(AND(ISNUMBER(B83),B83&gt;=DATE(1950,1,1),B83&lt;=DATE(2099,12,31))),NOT(OR(F83="Pending",F83="Approved",F83="Rejected",F83="Void")),AND(LEN(D83)&gt;0,NOT(OR(D83="Owner",D83="GC",D83="Field",D83="Design team"))),NOT(ISNUMBER(E83)),E83&lt;-100000000,E83&gt;100000000,AND(LEN(G83)&gt;0,OR(NOT(ISNUMBER(G83)),G83&lt;-100000000,G83&gt;100000000)),AND(F83="Approved",LEN(G83)=0),AND(LEN(G83)&gt;0,F83&lt;&gt;"Approved"),AND(OR(F83="Approved",F83="Rejected",F83="Void"),LEN(H83)=0),AND(LEN(H83)&gt;0,NOT(AND(ISNUMBER(H83),H83&gt;=DATE(1950,1,1),H83&lt;=DATE(2099,12,31)))),IF(AND(AND(ISNUMBER(H83),H83&gt;=DATE(1950,1,1),H83&lt;=DATE(2099,12,31)),AND(ISNUMBER(B83),B83&gt;=DATE(1950,1,1),B83&lt;=DATE(2099,12,31))),H83&lt;B83,FALSE)),"Check inputs","OK"))))</f>
        <v/>
      </c>
    </row>
    <row r="84" spans="1:11" x14ac:dyDescent="0.25">
      <c r="A84" s="16"/>
      <c r="B84" s="17"/>
      <c r="C84" s="18"/>
      <c r="D84" s="16"/>
      <c r="E84" s="19"/>
      <c r="F84" s="16"/>
      <c r="G84" s="19"/>
      <c r="H84" s="17"/>
      <c r="I84" s="20" t="str">
        <f>IF(NOT(COUNTA(A84:H84)&gt;0),"",IF(NOT(AND(ISNUMBER(B84),B84&gt;=DATE(1950,1,1),B84&lt;=DATE(2099,12,31))),"",IF(F84="Pending",IF(AND(ISNUMBER(Dashboard!$B$4),Dashboard!$B$4&gt;=DATE(1950,1,1),Dashboard!$B$4&lt;=DATE(2099,12,31)),Dashboard!$B$4-B84,""),IF(AND(ISNUMBER(H84),H84&gt;=DATE(1950,1,1),H84&lt;=DATE(2099,12,31)),H84-B84,""))))</f>
        <v/>
      </c>
      <c r="J84" s="21" t="str">
        <f>IF(NOT(COUNTA(A84:H84)&gt;0),"",IF(NOT(AND(ISNUMBER('Change Orders'!$B$2),'Change Orders'!$B$2&gt;=0,'Change Orders'!$B$2&lt;=1000000000)),"Check data",'Change Orders'!$B$2+SUMIFS($G$5:G84,$F$5:F84,"Approved")))</f>
        <v/>
      </c>
      <c r="K84" s="22" t="str">
        <f>IF(NOT(COUNTA(A84:H84)&gt;0),"",IF(LEN(A84)=0,"Check ID",IF(SUMPRODUCT(--($A$5:$A$501=A84))&gt;1,"Duplicate ID",IF(OR(NOT(AND(ISNUMBER(B84),B84&gt;=DATE(1950,1,1),B84&lt;=DATE(2099,12,31))),NOT(OR(F84="Pending",F84="Approved",F84="Rejected",F84="Void")),AND(LEN(D84)&gt;0,NOT(OR(D84="Owner",D84="GC",D84="Field",D84="Design team"))),NOT(ISNUMBER(E84)),E84&lt;-100000000,E84&gt;100000000,AND(LEN(G84)&gt;0,OR(NOT(ISNUMBER(G84)),G84&lt;-100000000,G84&gt;100000000)),AND(F84="Approved",LEN(G84)=0),AND(LEN(G84)&gt;0,F84&lt;&gt;"Approved"),AND(OR(F84="Approved",F84="Rejected",F84="Void"),LEN(H84)=0),AND(LEN(H84)&gt;0,NOT(AND(ISNUMBER(H84),H84&gt;=DATE(1950,1,1),H84&lt;=DATE(2099,12,31)))),IF(AND(AND(ISNUMBER(H84),H84&gt;=DATE(1950,1,1),H84&lt;=DATE(2099,12,31)),AND(ISNUMBER(B84),B84&gt;=DATE(1950,1,1),B84&lt;=DATE(2099,12,31))),H84&lt;B84,FALSE)),"Check inputs","OK"))))</f>
        <v/>
      </c>
    </row>
    <row r="85" spans="1:11" x14ac:dyDescent="0.25">
      <c r="A85" s="16"/>
      <c r="B85" s="17"/>
      <c r="C85" s="18"/>
      <c r="D85" s="16"/>
      <c r="E85" s="19"/>
      <c r="F85" s="16"/>
      <c r="G85" s="19"/>
      <c r="H85" s="17"/>
      <c r="I85" s="20" t="str">
        <f>IF(NOT(COUNTA(A85:H85)&gt;0),"",IF(NOT(AND(ISNUMBER(B85),B85&gt;=DATE(1950,1,1),B85&lt;=DATE(2099,12,31))),"",IF(F85="Pending",IF(AND(ISNUMBER(Dashboard!$B$4),Dashboard!$B$4&gt;=DATE(1950,1,1),Dashboard!$B$4&lt;=DATE(2099,12,31)),Dashboard!$B$4-B85,""),IF(AND(ISNUMBER(H85),H85&gt;=DATE(1950,1,1),H85&lt;=DATE(2099,12,31)),H85-B85,""))))</f>
        <v/>
      </c>
      <c r="J85" s="21" t="str">
        <f>IF(NOT(COUNTA(A85:H85)&gt;0),"",IF(NOT(AND(ISNUMBER('Change Orders'!$B$2),'Change Orders'!$B$2&gt;=0,'Change Orders'!$B$2&lt;=1000000000)),"Check data",'Change Orders'!$B$2+SUMIFS($G$5:G85,$F$5:F85,"Approved")))</f>
        <v/>
      </c>
      <c r="K85" s="22" t="str">
        <f>IF(NOT(COUNTA(A85:H85)&gt;0),"",IF(LEN(A85)=0,"Check ID",IF(SUMPRODUCT(--($A$5:$A$501=A85))&gt;1,"Duplicate ID",IF(OR(NOT(AND(ISNUMBER(B85),B85&gt;=DATE(1950,1,1),B85&lt;=DATE(2099,12,31))),NOT(OR(F85="Pending",F85="Approved",F85="Rejected",F85="Void")),AND(LEN(D85)&gt;0,NOT(OR(D85="Owner",D85="GC",D85="Field",D85="Design team"))),NOT(ISNUMBER(E85)),E85&lt;-100000000,E85&gt;100000000,AND(LEN(G85)&gt;0,OR(NOT(ISNUMBER(G85)),G85&lt;-100000000,G85&gt;100000000)),AND(F85="Approved",LEN(G85)=0),AND(LEN(G85)&gt;0,F85&lt;&gt;"Approved"),AND(OR(F85="Approved",F85="Rejected",F85="Void"),LEN(H85)=0),AND(LEN(H85)&gt;0,NOT(AND(ISNUMBER(H85),H85&gt;=DATE(1950,1,1),H85&lt;=DATE(2099,12,31)))),IF(AND(AND(ISNUMBER(H85),H85&gt;=DATE(1950,1,1),H85&lt;=DATE(2099,12,31)),AND(ISNUMBER(B85),B85&gt;=DATE(1950,1,1),B85&lt;=DATE(2099,12,31))),H85&lt;B85,FALSE)),"Check inputs","OK"))))</f>
        <v/>
      </c>
    </row>
    <row r="86" spans="1:11" x14ac:dyDescent="0.25">
      <c r="A86" s="16"/>
      <c r="B86" s="17"/>
      <c r="C86" s="18"/>
      <c r="D86" s="16"/>
      <c r="E86" s="19"/>
      <c r="F86" s="16"/>
      <c r="G86" s="19"/>
      <c r="H86" s="17"/>
      <c r="I86" s="20" t="str">
        <f>IF(NOT(COUNTA(A86:H86)&gt;0),"",IF(NOT(AND(ISNUMBER(B86),B86&gt;=DATE(1950,1,1),B86&lt;=DATE(2099,12,31))),"",IF(F86="Pending",IF(AND(ISNUMBER(Dashboard!$B$4),Dashboard!$B$4&gt;=DATE(1950,1,1),Dashboard!$B$4&lt;=DATE(2099,12,31)),Dashboard!$B$4-B86,""),IF(AND(ISNUMBER(H86),H86&gt;=DATE(1950,1,1),H86&lt;=DATE(2099,12,31)),H86-B86,""))))</f>
        <v/>
      </c>
      <c r="J86" s="21" t="str">
        <f>IF(NOT(COUNTA(A86:H86)&gt;0),"",IF(NOT(AND(ISNUMBER('Change Orders'!$B$2),'Change Orders'!$B$2&gt;=0,'Change Orders'!$B$2&lt;=1000000000)),"Check data",'Change Orders'!$B$2+SUMIFS($G$5:G86,$F$5:F86,"Approved")))</f>
        <v/>
      </c>
      <c r="K86" s="22" t="str">
        <f>IF(NOT(COUNTA(A86:H86)&gt;0),"",IF(LEN(A86)=0,"Check ID",IF(SUMPRODUCT(--($A$5:$A$501=A86))&gt;1,"Duplicate ID",IF(OR(NOT(AND(ISNUMBER(B86),B86&gt;=DATE(1950,1,1),B86&lt;=DATE(2099,12,31))),NOT(OR(F86="Pending",F86="Approved",F86="Rejected",F86="Void")),AND(LEN(D86)&gt;0,NOT(OR(D86="Owner",D86="GC",D86="Field",D86="Design team"))),NOT(ISNUMBER(E86)),E86&lt;-100000000,E86&gt;100000000,AND(LEN(G86)&gt;0,OR(NOT(ISNUMBER(G86)),G86&lt;-100000000,G86&gt;100000000)),AND(F86="Approved",LEN(G86)=0),AND(LEN(G86)&gt;0,F86&lt;&gt;"Approved"),AND(OR(F86="Approved",F86="Rejected",F86="Void"),LEN(H86)=0),AND(LEN(H86)&gt;0,NOT(AND(ISNUMBER(H86),H86&gt;=DATE(1950,1,1),H86&lt;=DATE(2099,12,31)))),IF(AND(AND(ISNUMBER(H86),H86&gt;=DATE(1950,1,1),H86&lt;=DATE(2099,12,31)),AND(ISNUMBER(B86),B86&gt;=DATE(1950,1,1),B86&lt;=DATE(2099,12,31))),H86&lt;B86,FALSE)),"Check inputs","OK"))))</f>
        <v/>
      </c>
    </row>
    <row r="87" spans="1:11" x14ac:dyDescent="0.25">
      <c r="A87" s="16"/>
      <c r="B87" s="17"/>
      <c r="C87" s="18"/>
      <c r="D87" s="16"/>
      <c r="E87" s="19"/>
      <c r="F87" s="16"/>
      <c r="G87" s="19"/>
      <c r="H87" s="17"/>
      <c r="I87" s="20" t="str">
        <f>IF(NOT(COUNTA(A87:H87)&gt;0),"",IF(NOT(AND(ISNUMBER(B87),B87&gt;=DATE(1950,1,1),B87&lt;=DATE(2099,12,31))),"",IF(F87="Pending",IF(AND(ISNUMBER(Dashboard!$B$4),Dashboard!$B$4&gt;=DATE(1950,1,1),Dashboard!$B$4&lt;=DATE(2099,12,31)),Dashboard!$B$4-B87,""),IF(AND(ISNUMBER(H87),H87&gt;=DATE(1950,1,1),H87&lt;=DATE(2099,12,31)),H87-B87,""))))</f>
        <v/>
      </c>
      <c r="J87" s="21" t="str">
        <f>IF(NOT(COUNTA(A87:H87)&gt;0),"",IF(NOT(AND(ISNUMBER('Change Orders'!$B$2),'Change Orders'!$B$2&gt;=0,'Change Orders'!$B$2&lt;=1000000000)),"Check data",'Change Orders'!$B$2+SUMIFS($G$5:G87,$F$5:F87,"Approved")))</f>
        <v/>
      </c>
      <c r="K87" s="22" t="str">
        <f>IF(NOT(COUNTA(A87:H87)&gt;0),"",IF(LEN(A87)=0,"Check ID",IF(SUMPRODUCT(--($A$5:$A$501=A87))&gt;1,"Duplicate ID",IF(OR(NOT(AND(ISNUMBER(B87),B87&gt;=DATE(1950,1,1),B87&lt;=DATE(2099,12,31))),NOT(OR(F87="Pending",F87="Approved",F87="Rejected",F87="Void")),AND(LEN(D87)&gt;0,NOT(OR(D87="Owner",D87="GC",D87="Field",D87="Design team"))),NOT(ISNUMBER(E87)),E87&lt;-100000000,E87&gt;100000000,AND(LEN(G87)&gt;0,OR(NOT(ISNUMBER(G87)),G87&lt;-100000000,G87&gt;100000000)),AND(F87="Approved",LEN(G87)=0),AND(LEN(G87)&gt;0,F87&lt;&gt;"Approved"),AND(OR(F87="Approved",F87="Rejected",F87="Void"),LEN(H87)=0),AND(LEN(H87)&gt;0,NOT(AND(ISNUMBER(H87),H87&gt;=DATE(1950,1,1),H87&lt;=DATE(2099,12,31)))),IF(AND(AND(ISNUMBER(H87),H87&gt;=DATE(1950,1,1),H87&lt;=DATE(2099,12,31)),AND(ISNUMBER(B87),B87&gt;=DATE(1950,1,1),B87&lt;=DATE(2099,12,31))),H87&lt;B87,FALSE)),"Check inputs","OK"))))</f>
        <v/>
      </c>
    </row>
    <row r="88" spans="1:11" x14ac:dyDescent="0.25">
      <c r="A88" s="16"/>
      <c r="B88" s="17"/>
      <c r="C88" s="18"/>
      <c r="D88" s="16"/>
      <c r="E88" s="19"/>
      <c r="F88" s="16"/>
      <c r="G88" s="19"/>
      <c r="H88" s="17"/>
      <c r="I88" s="20" t="str">
        <f>IF(NOT(COUNTA(A88:H88)&gt;0),"",IF(NOT(AND(ISNUMBER(B88),B88&gt;=DATE(1950,1,1),B88&lt;=DATE(2099,12,31))),"",IF(F88="Pending",IF(AND(ISNUMBER(Dashboard!$B$4),Dashboard!$B$4&gt;=DATE(1950,1,1),Dashboard!$B$4&lt;=DATE(2099,12,31)),Dashboard!$B$4-B88,""),IF(AND(ISNUMBER(H88),H88&gt;=DATE(1950,1,1),H88&lt;=DATE(2099,12,31)),H88-B88,""))))</f>
        <v/>
      </c>
      <c r="J88" s="21" t="str">
        <f>IF(NOT(COUNTA(A88:H88)&gt;0),"",IF(NOT(AND(ISNUMBER('Change Orders'!$B$2),'Change Orders'!$B$2&gt;=0,'Change Orders'!$B$2&lt;=1000000000)),"Check data",'Change Orders'!$B$2+SUMIFS($G$5:G88,$F$5:F88,"Approved")))</f>
        <v/>
      </c>
      <c r="K88" s="22" t="str">
        <f>IF(NOT(COUNTA(A88:H88)&gt;0),"",IF(LEN(A88)=0,"Check ID",IF(SUMPRODUCT(--($A$5:$A$501=A88))&gt;1,"Duplicate ID",IF(OR(NOT(AND(ISNUMBER(B88),B88&gt;=DATE(1950,1,1),B88&lt;=DATE(2099,12,31))),NOT(OR(F88="Pending",F88="Approved",F88="Rejected",F88="Void")),AND(LEN(D88)&gt;0,NOT(OR(D88="Owner",D88="GC",D88="Field",D88="Design team"))),NOT(ISNUMBER(E88)),E88&lt;-100000000,E88&gt;100000000,AND(LEN(G88)&gt;0,OR(NOT(ISNUMBER(G88)),G88&lt;-100000000,G88&gt;100000000)),AND(F88="Approved",LEN(G88)=0),AND(LEN(G88)&gt;0,F88&lt;&gt;"Approved"),AND(OR(F88="Approved",F88="Rejected",F88="Void"),LEN(H88)=0),AND(LEN(H88)&gt;0,NOT(AND(ISNUMBER(H88),H88&gt;=DATE(1950,1,1),H88&lt;=DATE(2099,12,31)))),IF(AND(AND(ISNUMBER(H88),H88&gt;=DATE(1950,1,1),H88&lt;=DATE(2099,12,31)),AND(ISNUMBER(B88),B88&gt;=DATE(1950,1,1),B88&lt;=DATE(2099,12,31))),H88&lt;B88,FALSE)),"Check inputs","OK"))))</f>
        <v/>
      </c>
    </row>
    <row r="89" spans="1:11" x14ac:dyDescent="0.25">
      <c r="A89" s="16"/>
      <c r="B89" s="17"/>
      <c r="C89" s="18"/>
      <c r="D89" s="16"/>
      <c r="E89" s="19"/>
      <c r="F89" s="16"/>
      <c r="G89" s="19"/>
      <c r="H89" s="17"/>
      <c r="I89" s="20" t="str">
        <f>IF(NOT(COUNTA(A89:H89)&gt;0),"",IF(NOT(AND(ISNUMBER(B89),B89&gt;=DATE(1950,1,1),B89&lt;=DATE(2099,12,31))),"",IF(F89="Pending",IF(AND(ISNUMBER(Dashboard!$B$4),Dashboard!$B$4&gt;=DATE(1950,1,1),Dashboard!$B$4&lt;=DATE(2099,12,31)),Dashboard!$B$4-B89,""),IF(AND(ISNUMBER(H89),H89&gt;=DATE(1950,1,1),H89&lt;=DATE(2099,12,31)),H89-B89,""))))</f>
        <v/>
      </c>
      <c r="J89" s="21" t="str">
        <f>IF(NOT(COUNTA(A89:H89)&gt;0),"",IF(NOT(AND(ISNUMBER('Change Orders'!$B$2),'Change Orders'!$B$2&gt;=0,'Change Orders'!$B$2&lt;=1000000000)),"Check data",'Change Orders'!$B$2+SUMIFS($G$5:G89,$F$5:F89,"Approved")))</f>
        <v/>
      </c>
      <c r="K89" s="22" t="str">
        <f>IF(NOT(COUNTA(A89:H89)&gt;0),"",IF(LEN(A89)=0,"Check ID",IF(SUMPRODUCT(--($A$5:$A$501=A89))&gt;1,"Duplicate ID",IF(OR(NOT(AND(ISNUMBER(B89),B89&gt;=DATE(1950,1,1),B89&lt;=DATE(2099,12,31))),NOT(OR(F89="Pending",F89="Approved",F89="Rejected",F89="Void")),AND(LEN(D89)&gt;0,NOT(OR(D89="Owner",D89="GC",D89="Field",D89="Design team"))),NOT(ISNUMBER(E89)),E89&lt;-100000000,E89&gt;100000000,AND(LEN(G89)&gt;0,OR(NOT(ISNUMBER(G89)),G89&lt;-100000000,G89&gt;100000000)),AND(F89="Approved",LEN(G89)=0),AND(LEN(G89)&gt;0,F89&lt;&gt;"Approved"),AND(OR(F89="Approved",F89="Rejected",F89="Void"),LEN(H89)=0),AND(LEN(H89)&gt;0,NOT(AND(ISNUMBER(H89),H89&gt;=DATE(1950,1,1),H89&lt;=DATE(2099,12,31)))),IF(AND(AND(ISNUMBER(H89),H89&gt;=DATE(1950,1,1),H89&lt;=DATE(2099,12,31)),AND(ISNUMBER(B89),B89&gt;=DATE(1950,1,1),B89&lt;=DATE(2099,12,31))),H89&lt;B89,FALSE)),"Check inputs","OK"))))</f>
        <v/>
      </c>
    </row>
    <row r="90" spans="1:11" x14ac:dyDescent="0.25">
      <c r="A90" s="16"/>
      <c r="B90" s="17"/>
      <c r="C90" s="18"/>
      <c r="D90" s="16"/>
      <c r="E90" s="19"/>
      <c r="F90" s="16"/>
      <c r="G90" s="19"/>
      <c r="H90" s="17"/>
      <c r="I90" s="20" t="str">
        <f>IF(NOT(COUNTA(A90:H90)&gt;0),"",IF(NOT(AND(ISNUMBER(B90),B90&gt;=DATE(1950,1,1),B90&lt;=DATE(2099,12,31))),"",IF(F90="Pending",IF(AND(ISNUMBER(Dashboard!$B$4),Dashboard!$B$4&gt;=DATE(1950,1,1),Dashboard!$B$4&lt;=DATE(2099,12,31)),Dashboard!$B$4-B90,""),IF(AND(ISNUMBER(H90),H90&gt;=DATE(1950,1,1),H90&lt;=DATE(2099,12,31)),H90-B90,""))))</f>
        <v/>
      </c>
      <c r="J90" s="21" t="str">
        <f>IF(NOT(COUNTA(A90:H90)&gt;0),"",IF(NOT(AND(ISNUMBER('Change Orders'!$B$2),'Change Orders'!$B$2&gt;=0,'Change Orders'!$B$2&lt;=1000000000)),"Check data",'Change Orders'!$B$2+SUMIFS($G$5:G90,$F$5:F90,"Approved")))</f>
        <v/>
      </c>
      <c r="K90" s="22" t="str">
        <f>IF(NOT(COUNTA(A90:H90)&gt;0),"",IF(LEN(A90)=0,"Check ID",IF(SUMPRODUCT(--($A$5:$A$501=A90))&gt;1,"Duplicate ID",IF(OR(NOT(AND(ISNUMBER(B90),B90&gt;=DATE(1950,1,1),B90&lt;=DATE(2099,12,31))),NOT(OR(F90="Pending",F90="Approved",F90="Rejected",F90="Void")),AND(LEN(D90)&gt;0,NOT(OR(D90="Owner",D90="GC",D90="Field",D90="Design team"))),NOT(ISNUMBER(E90)),E90&lt;-100000000,E90&gt;100000000,AND(LEN(G90)&gt;0,OR(NOT(ISNUMBER(G90)),G90&lt;-100000000,G90&gt;100000000)),AND(F90="Approved",LEN(G90)=0),AND(LEN(G90)&gt;0,F90&lt;&gt;"Approved"),AND(OR(F90="Approved",F90="Rejected",F90="Void"),LEN(H90)=0),AND(LEN(H90)&gt;0,NOT(AND(ISNUMBER(H90),H90&gt;=DATE(1950,1,1),H90&lt;=DATE(2099,12,31)))),IF(AND(AND(ISNUMBER(H90),H90&gt;=DATE(1950,1,1),H90&lt;=DATE(2099,12,31)),AND(ISNUMBER(B90),B90&gt;=DATE(1950,1,1),B90&lt;=DATE(2099,12,31))),H90&lt;B90,FALSE)),"Check inputs","OK"))))</f>
        <v/>
      </c>
    </row>
    <row r="91" spans="1:11" x14ac:dyDescent="0.25">
      <c r="A91" s="16"/>
      <c r="B91" s="17"/>
      <c r="C91" s="18"/>
      <c r="D91" s="16"/>
      <c r="E91" s="19"/>
      <c r="F91" s="16"/>
      <c r="G91" s="19"/>
      <c r="H91" s="17"/>
      <c r="I91" s="20" t="str">
        <f>IF(NOT(COUNTA(A91:H91)&gt;0),"",IF(NOT(AND(ISNUMBER(B91),B91&gt;=DATE(1950,1,1),B91&lt;=DATE(2099,12,31))),"",IF(F91="Pending",IF(AND(ISNUMBER(Dashboard!$B$4),Dashboard!$B$4&gt;=DATE(1950,1,1),Dashboard!$B$4&lt;=DATE(2099,12,31)),Dashboard!$B$4-B91,""),IF(AND(ISNUMBER(H91),H91&gt;=DATE(1950,1,1),H91&lt;=DATE(2099,12,31)),H91-B91,""))))</f>
        <v/>
      </c>
      <c r="J91" s="21" t="str">
        <f>IF(NOT(COUNTA(A91:H91)&gt;0),"",IF(NOT(AND(ISNUMBER('Change Orders'!$B$2),'Change Orders'!$B$2&gt;=0,'Change Orders'!$B$2&lt;=1000000000)),"Check data",'Change Orders'!$B$2+SUMIFS($G$5:G91,$F$5:F91,"Approved")))</f>
        <v/>
      </c>
      <c r="K91" s="22" t="str">
        <f>IF(NOT(COUNTA(A91:H91)&gt;0),"",IF(LEN(A91)=0,"Check ID",IF(SUMPRODUCT(--($A$5:$A$501=A91))&gt;1,"Duplicate ID",IF(OR(NOT(AND(ISNUMBER(B91),B91&gt;=DATE(1950,1,1),B91&lt;=DATE(2099,12,31))),NOT(OR(F91="Pending",F91="Approved",F91="Rejected",F91="Void")),AND(LEN(D91)&gt;0,NOT(OR(D91="Owner",D91="GC",D91="Field",D91="Design team"))),NOT(ISNUMBER(E91)),E91&lt;-100000000,E91&gt;100000000,AND(LEN(G91)&gt;0,OR(NOT(ISNUMBER(G91)),G91&lt;-100000000,G91&gt;100000000)),AND(F91="Approved",LEN(G91)=0),AND(LEN(G91)&gt;0,F91&lt;&gt;"Approved"),AND(OR(F91="Approved",F91="Rejected",F91="Void"),LEN(H91)=0),AND(LEN(H91)&gt;0,NOT(AND(ISNUMBER(H91),H91&gt;=DATE(1950,1,1),H91&lt;=DATE(2099,12,31)))),IF(AND(AND(ISNUMBER(H91),H91&gt;=DATE(1950,1,1),H91&lt;=DATE(2099,12,31)),AND(ISNUMBER(B91),B91&gt;=DATE(1950,1,1),B91&lt;=DATE(2099,12,31))),H91&lt;B91,FALSE)),"Check inputs","OK"))))</f>
        <v/>
      </c>
    </row>
    <row r="92" spans="1:11" x14ac:dyDescent="0.25">
      <c r="A92" s="16"/>
      <c r="B92" s="17"/>
      <c r="C92" s="18"/>
      <c r="D92" s="16"/>
      <c r="E92" s="19"/>
      <c r="F92" s="16"/>
      <c r="G92" s="19"/>
      <c r="H92" s="17"/>
      <c r="I92" s="20" t="str">
        <f>IF(NOT(COUNTA(A92:H92)&gt;0),"",IF(NOT(AND(ISNUMBER(B92),B92&gt;=DATE(1950,1,1),B92&lt;=DATE(2099,12,31))),"",IF(F92="Pending",IF(AND(ISNUMBER(Dashboard!$B$4),Dashboard!$B$4&gt;=DATE(1950,1,1),Dashboard!$B$4&lt;=DATE(2099,12,31)),Dashboard!$B$4-B92,""),IF(AND(ISNUMBER(H92),H92&gt;=DATE(1950,1,1),H92&lt;=DATE(2099,12,31)),H92-B92,""))))</f>
        <v/>
      </c>
      <c r="J92" s="21" t="str">
        <f>IF(NOT(COUNTA(A92:H92)&gt;0),"",IF(NOT(AND(ISNUMBER('Change Orders'!$B$2),'Change Orders'!$B$2&gt;=0,'Change Orders'!$B$2&lt;=1000000000)),"Check data",'Change Orders'!$B$2+SUMIFS($G$5:G92,$F$5:F92,"Approved")))</f>
        <v/>
      </c>
      <c r="K92" s="22" t="str">
        <f>IF(NOT(COUNTA(A92:H92)&gt;0),"",IF(LEN(A92)=0,"Check ID",IF(SUMPRODUCT(--($A$5:$A$501=A92))&gt;1,"Duplicate ID",IF(OR(NOT(AND(ISNUMBER(B92),B92&gt;=DATE(1950,1,1),B92&lt;=DATE(2099,12,31))),NOT(OR(F92="Pending",F92="Approved",F92="Rejected",F92="Void")),AND(LEN(D92)&gt;0,NOT(OR(D92="Owner",D92="GC",D92="Field",D92="Design team"))),NOT(ISNUMBER(E92)),E92&lt;-100000000,E92&gt;100000000,AND(LEN(G92)&gt;0,OR(NOT(ISNUMBER(G92)),G92&lt;-100000000,G92&gt;100000000)),AND(F92="Approved",LEN(G92)=0),AND(LEN(G92)&gt;0,F92&lt;&gt;"Approved"),AND(OR(F92="Approved",F92="Rejected",F92="Void"),LEN(H92)=0),AND(LEN(H92)&gt;0,NOT(AND(ISNUMBER(H92),H92&gt;=DATE(1950,1,1),H92&lt;=DATE(2099,12,31)))),IF(AND(AND(ISNUMBER(H92),H92&gt;=DATE(1950,1,1),H92&lt;=DATE(2099,12,31)),AND(ISNUMBER(B92),B92&gt;=DATE(1950,1,1),B92&lt;=DATE(2099,12,31))),H92&lt;B92,FALSE)),"Check inputs","OK"))))</f>
        <v/>
      </c>
    </row>
    <row r="93" spans="1:11" x14ac:dyDescent="0.25">
      <c r="A93" s="16"/>
      <c r="B93" s="17"/>
      <c r="C93" s="18"/>
      <c r="D93" s="16"/>
      <c r="E93" s="19"/>
      <c r="F93" s="16"/>
      <c r="G93" s="19"/>
      <c r="H93" s="17"/>
      <c r="I93" s="20" t="str">
        <f>IF(NOT(COUNTA(A93:H93)&gt;0),"",IF(NOT(AND(ISNUMBER(B93),B93&gt;=DATE(1950,1,1),B93&lt;=DATE(2099,12,31))),"",IF(F93="Pending",IF(AND(ISNUMBER(Dashboard!$B$4),Dashboard!$B$4&gt;=DATE(1950,1,1),Dashboard!$B$4&lt;=DATE(2099,12,31)),Dashboard!$B$4-B93,""),IF(AND(ISNUMBER(H93),H93&gt;=DATE(1950,1,1),H93&lt;=DATE(2099,12,31)),H93-B93,""))))</f>
        <v/>
      </c>
      <c r="J93" s="21" t="str">
        <f>IF(NOT(COUNTA(A93:H93)&gt;0),"",IF(NOT(AND(ISNUMBER('Change Orders'!$B$2),'Change Orders'!$B$2&gt;=0,'Change Orders'!$B$2&lt;=1000000000)),"Check data",'Change Orders'!$B$2+SUMIFS($G$5:G93,$F$5:F93,"Approved")))</f>
        <v/>
      </c>
      <c r="K93" s="22" t="str">
        <f>IF(NOT(COUNTA(A93:H93)&gt;0),"",IF(LEN(A93)=0,"Check ID",IF(SUMPRODUCT(--($A$5:$A$501=A93))&gt;1,"Duplicate ID",IF(OR(NOT(AND(ISNUMBER(B93),B93&gt;=DATE(1950,1,1),B93&lt;=DATE(2099,12,31))),NOT(OR(F93="Pending",F93="Approved",F93="Rejected",F93="Void")),AND(LEN(D93)&gt;0,NOT(OR(D93="Owner",D93="GC",D93="Field",D93="Design team"))),NOT(ISNUMBER(E93)),E93&lt;-100000000,E93&gt;100000000,AND(LEN(G93)&gt;0,OR(NOT(ISNUMBER(G93)),G93&lt;-100000000,G93&gt;100000000)),AND(F93="Approved",LEN(G93)=0),AND(LEN(G93)&gt;0,F93&lt;&gt;"Approved"),AND(OR(F93="Approved",F93="Rejected",F93="Void"),LEN(H93)=0),AND(LEN(H93)&gt;0,NOT(AND(ISNUMBER(H93),H93&gt;=DATE(1950,1,1),H93&lt;=DATE(2099,12,31)))),IF(AND(AND(ISNUMBER(H93),H93&gt;=DATE(1950,1,1),H93&lt;=DATE(2099,12,31)),AND(ISNUMBER(B93),B93&gt;=DATE(1950,1,1),B93&lt;=DATE(2099,12,31))),H93&lt;B93,FALSE)),"Check inputs","OK"))))</f>
        <v/>
      </c>
    </row>
    <row r="94" spans="1:11" x14ac:dyDescent="0.25">
      <c r="A94" s="16"/>
      <c r="B94" s="17"/>
      <c r="C94" s="18"/>
      <c r="D94" s="16"/>
      <c r="E94" s="19"/>
      <c r="F94" s="16"/>
      <c r="G94" s="19"/>
      <c r="H94" s="17"/>
      <c r="I94" s="20" t="str">
        <f>IF(NOT(COUNTA(A94:H94)&gt;0),"",IF(NOT(AND(ISNUMBER(B94),B94&gt;=DATE(1950,1,1),B94&lt;=DATE(2099,12,31))),"",IF(F94="Pending",IF(AND(ISNUMBER(Dashboard!$B$4),Dashboard!$B$4&gt;=DATE(1950,1,1),Dashboard!$B$4&lt;=DATE(2099,12,31)),Dashboard!$B$4-B94,""),IF(AND(ISNUMBER(H94),H94&gt;=DATE(1950,1,1),H94&lt;=DATE(2099,12,31)),H94-B94,""))))</f>
        <v/>
      </c>
      <c r="J94" s="21" t="str">
        <f>IF(NOT(COUNTA(A94:H94)&gt;0),"",IF(NOT(AND(ISNUMBER('Change Orders'!$B$2),'Change Orders'!$B$2&gt;=0,'Change Orders'!$B$2&lt;=1000000000)),"Check data",'Change Orders'!$B$2+SUMIFS($G$5:G94,$F$5:F94,"Approved")))</f>
        <v/>
      </c>
      <c r="K94" s="22" t="str">
        <f>IF(NOT(COUNTA(A94:H94)&gt;0),"",IF(LEN(A94)=0,"Check ID",IF(SUMPRODUCT(--($A$5:$A$501=A94))&gt;1,"Duplicate ID",IF(OR(NOT(AND(ISNUMBER(B94),B94&gt;=DATE(1950,1,1),B94&lt;=DATE(2099,12,31))),NOT(OR(F94="Pending",F94="Approved",F94="Rejected",F94="Void")),AND(LEN(D94)&gt;0,NOT(OR(D94="Owner",D94="GC",D94="Field",D94="Design team"))),NOT(ISNUMBER(E94)),E94&lt;-100000000,E94&gt;100000000,AND(LEN(G94)&gt;0,OR(NOT(ISNUMBER(G94)),G94&lt;-100000000,G94&gt;100000000)),AND(F94="Approved",LEN(G94)=0),AND(LEN(G94)&gt;0,F94&lt;&gt;"Approved"),AND(OR(F94="Approved",F94="Rejected",F94="Void"),LEN(H94)=0),AND(LEN(H94)&gt;0,NOT(AND(ISNUMBER(H94),H94&gt;=DATE(1950,1,1),H94&lt;=DATE(2099,12,31)))),IF(AND(AND(ISNUMBER(H94),H94&gt;=DATE(1950,1,1),H94&lt;=DATE(2099,12,31)),AND(ISNUMBER(B94),B94&gt;=DATE(1950,1,1),B94&lt;=DATE(2099,12,31))),H94&lt;B94,FALSE)),"Check inputs","OK"))))</f>
        <v/>
      </c>
    </row>
    <row r="95" spans="1:11" x14ac:dyDescent="0.25">
      <c r="A95" s="16"/>
      <c r="B95" s="17"/>
      <c r="C95" s="18"/>
      <c r="D95" s="16"/>
      <c r="E95" s="19"/>
      <c r="F95" s="16"/>
      <c r="G95" s="19"/>
      <c r="H95" s="17"/>
      <c r="I95" s="20" t="str">
        <f>IF(NOT(COUNTA(A95:H95)&gt;0),"",IF(NOT(AND(ISNUMBER(B95),B95&gt;=DATE(1950,1,1),B95&lt;=DATE(2099,12,31))),"",IF(F95="Pending",IF(AND(ISNUMBER(Dashboard!$B$4),Dashboard!$B$4&gt;=DATE(1950,1,1),Dashboard!$B$4&lt;=DATE(2099,12,31)),Dashboard!$B$4-B95,""),IF(AND(ISNUMBER(H95),H95&gt;=DATE(1950,1,1),H95&lt;=DATE(2099,12,31)),H95-B95,""))))</f>
        <v/>
      </c>
      <c r="J95" s="21" t="str">
        <f>IF(NOT(COUNTA(A95:H95)&gt;0),"",IF(NOT(AND(ISNUMBER('Change Orders'!$B$2),'Change Orders'!$B$2&gt;=0,'Change Orders'!$B$2&lt;=1000000000)),"Check data",'Change Orders'!$B$2+SUMIFS($G$5:G95,$F$5:F95,"Approved")))</f>
        <v/>
      </c>
      <c r="K95" s="22" t="str">
        <f>IF(NOT(COUNTA(A95:H95)&gt;0),"",IF(LEN(A95)=0,"Check ID",IF(SUMPRODUCT(--($A$5:$A$501=A95))&gt;1,"Duplicate ID",IF(OR(NOT(AND(ISNUMBER(B95),B95&gt;=DATE(1950,1,1),B95&lt;=DATE(2099,12,31))),NOT(OR(F95="Pending",F95="Approved",F95="Rejected",F95="Void")),AND(LEN(D95)&gt;0,NOT(OR(D95="Owner",D95="GC",D95="Field",D95="Design team"))),NOT(ISNUMBER(E95)),E95&lt;-100000000,E95&gt;100000000,AND(LEN(G95)&gt;0,OR(NOT(ISNUMBER(G95)),G95&lt;-100000000,G95&gt;100000000)),AND(F95="Approved",LEN(G95)=0),AND(LEN(G95)&gt;0,F95&lt;&gt;"Approved"),AND(OR(F95="Approved",F95="Rejected",F95="Void"),LEN(H95)=0),AND(LEN(H95)&gt;0,NOT(AND(ISNUMBER(H95),H95&gt;=DATE(1950,1,1),H95&lt;=DATE(2099,12,31)))),IF(AND(AND(ISNUMBER(H95),H95&gt;=DATE(1950,1,1),H95&lt;=DATE(2099,12,31)),AND(ISNUMBER(B95),B95&gt;=DATE(1950,1,1),B95&lt;=DATE(2099,12,31))),H95&lt;B95,FALSE)),"Check inputs","OK"))))</f>
        <v/>
      </c>
    </row>
    <row r="96" spans="1:11" x14ac:dyDescent="0.25">
      <c r="A96" s="16"/>
      <c r="B96" s="17"/>
      <c r="C96" s="18"/>
      <c r="D96" s="16"/>
      <c r="E96" s="19"/>
      <c r="F96" s="16"/>
      <c r="G96" s="19"/>
      <c r="H96" s="17"/>
      <c r="I96" s="20" t="str">
        <f>IF(NOT(COUNTA(A96:H96)&gt;0),"",IF(NOT(AND(ISNUMBER(B96),B96&gt;=DATE(1950,1,1),B96&lt;=DATE(2099,12,31))),"",IF(F96="Pending",IF(AND(ISNUMBER(Dashboard!$B$4),Dashboard!$B$4&gt;=DATE(1950,1,1),Dashboard!$B$4&lt;=DATE(2099,12,31)),Dashboard!$B$4-B96,""),IF(AND(ISNUMBER(H96),H96&gt;=DATE(1950,1,1),H96&lt;=DATE(2099,12,31)),H96-B96,""))))</f>
        <v/>
      </c>
      <c r="J96" s="21" t="str">
        <f>IF(NOT(COUNTA(A96:H96)&gt;0),"",IF(NOT(AND(ISNUMBER('Change Orders'!$B$2),'Change Orders'!$B$2&gt;=0,'Change Orders'!$B$2&lt;=1000000000)),"Check data",'Change Orders'!$B$2+SUMIFS($G$5:G96,$F$5:F96,"Approved")))</f>
        <v/>
      </c>
      <c r="K96" s="22" t="str">
        <f>IF(NOT(COUNTA(A96:H96)&gt;0),"",IF(LEN(A96)=0,"Check ID",IF(SUMPRODUCT(--($A$5:$A$501=A96))&gt;1,"Duplicate ID",IF(OR(NOT(AND(ISNUMBER(B96),B96&gt;=DATE(1950,1,1),B96&lt;=DATE(2099,12,31))),NOT(OR(F96="Pending",F96="Approved",F96="Rejected",F96="Void")),AND(LEN(D96)&gt;0,NOT(OR(D96="Owner",D96="GC",D96="Field",D96="Design team"))),NOT(ISNUMBER(E96)),E96&lt;-100000000,E96&gt;100000000,AND(LEN(G96)&gt;0,OR(NOT(ISNUMBER(G96)),G96&lt;-100000000,G96&gt;100000000)),AND(F96="Approved",LEN(G96)=0),AND(LEN(G96)&gt;0,F96&lt;&gt;"Approved"),AND(OR(F96="Approved",F96="Rejected",F96="Void"),LEN(H96)=0),AND(LEN(H96)&gt;0,NOT(AND(ISNUMBER(H96),H96&gt;=DATE(1950,1,1),H96&lt;=DATE(2099,12,31)))),IF(AND(AND(ISNUMBER(H96),H96&gt;=DATE(1950,1,1),H96&lt;=DATE(2099,12,31)),AND(ISNUMBER(B96),B96&gt;=DATE(1950,1,1),B96&lt;=DATE(2099,12,31))),H96&lt;B96,FALSE)),"Check inputs","OK"))))</f>
        <v/>
      </c>
    </row>
    <row r="97" spans="1:11" x14ac:dyDescent="0.25">
      <c r="A97" s="16"/>
      <c r="B97" s="17"/>
      <c r="C97" s="18"/>
      <c r="D97" s="16"/>
      <c r="E97" s="19"/>
      <c r="F97" s="16"/>
      <c r="G97" s="19"/>
      <c r="H97" s="17"/>
      <c r="I97" s="20" t="str">
        <f>IF(NOT(COUNTA(A97:H97)&gt;0),"",IF(NOT(AND(ISNUMBER(B97),B97&gt;=DATE(1950,1,1),B97&lt;=DATE(2099,12,31))),"",IF(F97="Pending",IF(AND(ISNUMBER(Dashboard!$B$4),Dashboard!$B$4&gt;=DATE(1950,1,1),Dashboard!$B$4&lt;=DATE(2099,12,31)),Dashboard!$B$4-B97,""),IF(AND(ISNUMBER(H97),H97&gt;=DATE(1950,1,1),H97&lt;=DATE(2099,12,31)),H97-B97,""))))</f>
        <v/>
      </c>
      <c r="J97" s="21" t="str">
        <f>IF(NOT(COUNTA(A97:H97)&gt;0),"",IF(NOT(AND(ISNUMBER('Change Orders'!$B$2),'Change Orders'!$B$2&gt;=0,'Change Orders'!$B$2&lt;=1000000000)),"Check data",'Change Orders'!$B$2+SUMIFS($G$5:G97,$F$5:F97,"Approved")))</f>
        <v/>
      </c>
      <c r="K97" s="22" t="str">
        <f>IF(NOT(COUNTA(A97:H97)&gt;0),"",IF(LEN(A97)=0,"Check ID",IF(SUMPRODUCT(--($A$5:$A$501=A97))&gt;1,"Duplicate ID",IF(OR(NOT(AND(ISNUMBER(B97),B97&gt;=DATE(1950,1,1),B97&lt;=DATE(2099,12,31))),NOT(OR(F97="Pending",F97="Approved",F97="Rejected",F97="Void")),AND(LEN(D97)&gt;0,NOT(OR(D97="Owner",D97="GC",D97="Field",D97="Design team"))),NOT(ISNUMBER(E97)),E97&lt;-100000000,E97&gt;100000000,AND(LEN(G97)&gt;0,OR(NOT(ISNUMBER(G97)),G97&lt;-100000000,G97&gt;100000000)),AND(F97="Approved",LEN(G97)=0),AND(LEN(G97)&gt;0,F97&lt;&gt;"Approved"),AND(OR(F97="Approved",F97="Rejected",F97="Void"),LEN(H97)=0),AND(LEN(H97)&gt;0,NOT(AND(ISNUMBER(H97),H97&gt;=DATE(1950,1,1),H97&lt;=DATE(2099,12,31)))),IF(AND(AND(ISNUMBER(H97),H97&gt;=DATE(1950,1,1),H97&lt;=DATE(2099,12,31)),AND(ISNUMBER(B97),B97&gt;=DATE(1950,1,1),B97&lt;=DATE(2099,12,31))),H97&lt;B97,FALSE)),"Check inputs","OK"))))</f>
        <v/>
      </c>
    </row>
    <row r="98" spans="1:11" x14ac:dyDescent="0.25">
      <c r="A98" s="16"/>
      <c r="B98" s="17"/>
      <c r="C98" s="18"/>
      <c r="D98" s="16"/>
      <c r="E98" s="19"/>
      <c r="F98" s="16"/>
      <c r="G98" s="19"/>
      <c r="H98" s="17"/>
      <c r="I98" s="20" t="str">
        <f>IF(NOT(COUNTA(A98:H98)&gt;0),"",IF(NOT(AND(ISNUMBER(B98),B98&gt;=DATE(1950,1,1),B98&lt;=DATE(2099,12,31))),"",IF(F98="Pending",IF(AND(ISNUMBER(Dashboard!$B$4),Dashboard!$B$4&gt;=DATE(1950,1,1),Dashboard!$B$4&lt;=DATE(2099,12,31)),Dashboard!$B$4-B98,""),IF(AND(ISNUMBER(H98),H98&gt;=DATE(1950,1,1),H98&lt;=DATE(2099,12,31)),H98-B98,""))))</f>
        <v/>
      </c>
      <c r="J98" s="21" t="str">
        <f>IF(NOT(COUNTA(A98:H98)&gt;0),"",IF(NOT(AND(ISNUMBER('Change Orders'!$B$2),'Change Orders'!$B$2&gt;=0,'Change Orders'!$B$2&lt;=1000000000)),"Check data",'Change Orders'!$B$2+SUMIFS($G$5:G98,$F$5:F98,"Approved")))</f>
        <v/>
      </c>
      <c r="K98" s="22" t="str">
        <f>IF(NOT(COUNTA(A98:H98)&gt;0),"",IF(LEN(A98)=0,"Check ID",IF(SUMPRODUCT(--($A$5:$A$501=A98))&gt;1,"Duplicate ID",IF(OR(NOT(AND(ISNUMBER(B98),B98&gt;=DATE(1950,1,1),B98&lt;=DATE(2099,12,31))),NOT(OR(F98="Pending",F98="Approved",F98="Rejected",F98="Void")),AND(LEN(D98)&gt;0,NOT(OR(D98="Owner",D98="GC",D98="Field",D98="Design team"))),NOT(ISNUMBER(E98)),E98&lt;-100000000,E98&gt;100000000,AND(LEN(G98)&gt;0,OR(NOT(ISNUMBER(G98)),G98&lt;-100000000,G98&gt;100000000)),AND(F98="Approved",LEN(G98)=0),AND(LEN(G98)&gt;0,F98&lt;&gt;"Approved"),AND(OR(F98="Approved",F98="Rejected",F98="Void"),LEN(H98)=0),AND(LEN(H98)&gt;0,NOT(AND(ISNUMBER(H98),H98&gt;=DATE(1950,1,1),H98&lt;=DATE(2099,12,31)))),IF(AND(AND(ISNUMBER(H98),H98&gt;=DATE(1950,1,1),H98&lt;=DATE(2099,12,31)),AND(ISNUMBER(B98),B98&gt;=DATE(1950,1,1),B98&lt;=DATE(2099,12,31))),H98&lt;B98,FALSE)),"Check inputs","OK"))))</f>
        <v/>
      </c>
    </row>
    <row r="99" spans="1:11" x14ac:dyDescent="0.25">
      <c r="A99" s="16"/>
      <c r="B99" s="17"/>
      <c r="C99" s="18"/>
      <c r="D99" s="16"/>
      <c r="E99" s="19"/>
      <c r="F99" s="16"/>
      <c r="G99" s="19"/>
      <c r="H99" s="17"/>
      <c r="I99" s="20" t="str">
        <f>IF(NOT(COUNTA(A99:H99)&gt;0),"",IF(NOT(AND(ISNUMBER(B99),B99&gt;=DATE(1950,1,1),B99&lt;=DATE(2099,12,31))),"",IF(F99="Pending",IF(AND(ISNUMBER(Dashboard!$B$4),Dashboard!$B$4&gt;=DATE(1950,1,1),Dashboard!$B$4&lt;=DATE(2099,12,31)),Dashboard!$B$4-B99,""),IF(AND(ISNUMBER(H99),H99&gt;=DATE(1950,1,1),H99&lt;=DATE(2099,12,31)),H99-B99,""))))</f>
        <v/>
      </c>
      <c r="J99" s="21" t="str">
        <f>IF(NOT(COUNTA(A99:H99)&gt;0),"",IF(NOT(AND(ISNUMBER('Change Orders'!$B$2),'Change Orders'!$B$2&gt;=0,'Change Orders'!$B$2&lt;=1000000000)),"Check data",'Change Orders'!$B$2+SUMIFS($G$5:G99,$F$5:F99,"Approved")))</f>
        <v/>
      </c>
      <c r="K99" s="22" t="str">
        <f>IF(NOT(COUNTA(A99:H99)&gt;0),"",IF(LEN(A99)=0,"Check ID",IF(SUMPRODUCT(--($A$5:$A$501=A99))&gt;1,"Duplicate ID",IF(OR(NOT(AND(ISNUMBER(B99),B99&gt;=DATE(1950,1,1),B99&lt;=DATE(2099,12,31))),NOT(OR(F99="Pending",F99="Approved",F99="Rejected",F99="Void")),AND(LEN(D99)&gt;0,NOT(OR(D99="Owner",D99="GC",D99="Field",D99="Design team"))),NOT(ISNUMBER(E99)),E99&lt;-100000000,E99&gt;100000000,AND(LEN(G99)&gt;0,OR(NOT(ISNUMBER(G99)),G99&lt;-100000000,G99&gt;100000000)),AND(F99="Approved",LEN(G99)=0),AND(LEN(G99)&gt;0,F99&lt;&gt;"Approved"),AND(OR(F99="Approved",F99="Rejected",F99="Void"),LEN(H99)=0),AND(LEN(H99)&gt;0,NOT(AND(ISNUMBER(H99),H99&gt;=DATE(1950,1,1),H99&lt;=DATE(2099,12,31)))),IF(AND(AND(ISNUMBER(H99),H99&gt;=DATE(1950,1,1),H99&lt;=DATE(2099,12,31)),AND(ISNUMBER(B99),B99&gt;=DATE(1950,1,1),B99&lt;=DATE(2099,12,31))),H99&lt;B99,FALSE)),"Check inputs","OK"))))</f>
        <v/>
      </c>
    </row>
    <row r="100" spans="1:11" x14ac:dyDescent="0.25">
      <c r="A100" s="16"/>
      <c r="B100" s="17"/>
      <c r="C100" s="18"/>
      <c r="D100" s="16"/>
      <c r="E100" s="19"/>
      <c r="F100" s="16"/>
      <c r="G100" s="19"/>
      <c r="H100" s="17"/>
      <c r="I100" s="20" t="str">
        <f>IF(NOT(COUNTA(A100:H100)&gt;0),"",IF(NOT(AND(ISNUMBER(B100),B100&gt;=DATE(1950,1,1),B100&lt;=DATE(2099,12,31))),"",IF(F100="Pending",IF(AND(ISNUMBER(Dashboard!$B$4),Dashboard!$B$4&gt;=DATE(1950,1,1),Dashboard!$B$4&lt;=DATE(2099,12,31)),Dashboard!$B$4-B100,""),IF(AND(ISNUMBER(H100),H100&gt;=DATE(1950,1,1),H100&lt;=DATE(2099,12,31)),H100-B100,""))))</f>
        <v/>
      </c>
      <c r="J100" s="21" t="str">
        <f>IF(NOT(COUNTA(A100:H100)&gt;0),"",IF(NOT(AND(ISNUMBER('Change Orders'!$B$2),'Change Orders'!$B$2&gt;=0,'Change Orders'!$B$2&lt;=1000000000)),"Check data",'Change Orders'!$B$2+SUMIFS($G$5:G100,$F$5:F100,"Approved")))</f>
        <v/>
      </c>
      <c r="K100" s="22" t="str">
        <f>IF(NOT(COUNTA(A100:H100)&gt;0),"",IF(LEN(A100)=0,"Check ID",IF(SUMPRODUCT(--($A$5:$A$501=A100))&gt;1,"Duplicate ID",IF(OR(NOT(AND(ISNUMBER(B100),B100&gt;=DATE(1950,1,1),B100&lt;=DATE(2099,12,31))),NOT(OR(F100="Pending",F100="Approved",F100="Rejected",F100="Void")),AND(LEN(D100)&gt;0,NOT(OR(D100="Owner",D100="GC",D100="Field",D100="Design team"))),NOT(ISNUMBER(E100)),E100&lt;-100000000,E100&gt;100000000,AND(LEN(G100)&gt;0,OR(NOT(ISNUMBER(G100)),G100&lt;-100000000,G100&gt;100000000)),AND(F100="Approved",LEN(G100)=0),AND(LEN(G100)&gt;0,F100&lt;&gt;"Approved"),AND(OR(F100="Approved",F100="Rejected",F100="Void"),LEN(H100)=0),AND(LEN(H100)&gt;0,NOT(AND(ISNUMBER(H100),H100&gt;=DATE(1950,1,1),H100&lt;=DATE(2099,12,31)))),IF(AND(AND(ISNUMBER(H100),H100&gt;=DATE(1950,1,1),H100&lt;=DATE(2099,12,31)),AND(ISNUMBER(B100),B100&gt;=DATE(1950,1,1),B100&lt;=DATE(2099,12,31))),H100&lt;B100,FALSE)),"Check inputs","OK"))))</f>
        <v/>
      </c>
    </row>
    <row r="101" spans="1:11" x14ac:dyDescent="0.25">
      <c r="A101" s="16"/>
      <c r="B101" s="17"/>
      <c r="C101" s="18"/>
      <c r="D101" s="16"/>
      <c r="E101" s="19"/>
      <c r="F101" s="16"/>
      <c r="G101" s="19"/>
      <c r="H101" s="17"/>
      <c r="I101" s="20" t="str">
        <f>IF(NOT(COUNTA(A101:H101)&gt;0),"",IF(NOT(AND(ISNUMBER(B101),B101&gt;=DATE(1950,1,1),B101&lt;=DATE(2099,12,31))),"",IF(F101="Pending",IF(AND(ISNUMBER(Dashboard!$B$4),Dashboard!$B$4&gt;=DATE(1950,1,1),Dashboard!$B$4&lt;=DATE(2099,12,31)),Dashboard!$B$4-B101,""),IF(AND(ISNUMBER(H101),H101&gt;=DATE(1950,1,1),H101&lt;=DATE(2099,12,31)),H101-B101,""))))</f>
        <v/>
      </c>
      <c r="J101" s="21" t="str">
        <f>IF(NOT(COUNTA(A101:H101)&gt;0),"",IF(NOT(AND(ISNUMBER('Change Orders'!$B$2),'Change Orders'!$B$2&gt;=0,'Change Orders'!$B$2&lt;=1000000000)),"Check data",'Change Orders'!$B$2+SUMIFS($G$5:G101,$F$5:F101,"Approved")))</f>
        <v/>
      </c>
      <c r="K101" s="22" t="str">
        <f>IF(NOT(COUNTA(A101:H101)&gt;0),"",IF(LEN(A101)=0,"Check ID",IF(SUMPRODUCT(--($A$5:$A$501=A101))&gt;1,"Duplicate ID",IF(OR(NOT(AND(ISNUMBER(B101),B101&gt;=DATE(1950,1,1),B101&lt;=DATE(2099,12,31))),NOT(OR(F101="Pending",F101="Approved",F101="Rejected",F101="Void")),AND(LEN(D101)&gt;0,NOT(OR(D101="Owner",D101="GC",D101="Field",D101="Design team"))),NOT(ISNUMBER(E101)),E101&lt;-100000000,E101&gt;100000000,AND(LEN(G101)&gt;0,OR(NOT(ISNUMBER(G101)),G101&lt;-100000000,G101&gt;100000000)),AND(F101="Approved",LEN(G101)=0),AND(LEN(G101)&gt;0,F101&lt;&gt;"Approved"),AND(OR(F101="Approved",F101="Rejected",F101="Void"),LEN(H101)=0),AND(LEN(H101)&gt;0,NOT(AND(ISNUMBER(H101),H101&gt;=DATE(1950,1,1),H101&lt;=DATE(2099,12,31)))),IF(AND(AND(ISNUMBER(H101),H101&gt;=DATE(1950,1,1),H101&lt;=DATE(2099,12,31)),AND(ISNUMBER(B101),B101&gt;=DATE(1950,1,1),B101&lt;=DATE(2099,12,31))),H101&lt;B101,FALSE)),"Check inputs","OK"))))</f>
        <v/>
      </c>
    </row>
    <row r="102" spans="1:11" x14ac:dyDescent="0.25">
      <c r="A102" s="16"/>
      <c r="B102" s="17"/>
      <c r="C102" s="18"/>
      <c r="D102" s="16"/>
      <c r="E102" s="19"/>
      <c r="F102" s="16"/>
      <c r="G102" s="19"/>
      <c r="H102" s="17"/>
      <c r="I102" s="20" t="str">
        <f>IF(NOT(COUNTA(A102:H102)&gt;0),"",IF(NOT(AND(ISNUMBER(B102),B102&gt;=DATE(1950,1,1),B102&lt;=DATE(2099,12,31))),"",IF(F102="Pending",IF(AND(ISNUMBER(Dashboard!$B$4),Dashboard!$B$4&gt;=DATE(1950,1,1),Dashboard!$B$4&lt;=DATE(2099,12,31)),Dashboard!$B$4-B102,""),IF(AND(ISNUMBER(H102),H102&gt;=DATE(1950,1,1),H102&lt;=DATE(2099,12,31)),H102-B102,""))))</f>
        <v/>
      </c>
      <c r="J102" s="21" t="str">
        <f>IF(NOT(COUNTA(A102:H102)&gt;0),"",IF(NOT(AND(ISNUMBER('Change Orders'!$B$2),'Change Orders'!$B$2&gt;=0,'Change Orders'!$B$2&lt;=1000000000)),"Check data",'Change Orders'!$B$2+SUMIFS($G$5:G102,$F$5:F102,"Approved")))</f>
        <v/>
      </c>
      <c r="K102" s="22" t="str">
        <f>IF(NOT(COUNTA(A102:H102)&gt;0),"",IF(LEN(A102)=0,"Check ID",IF(SUMPRODUCT(--($A$5:$A$501=A102))&gt;1,"Duplicate ID",IF(OR(NOT(AND(ISNUMBER(B102),B102&gt;=DATE(1950,1,1),B102&lt;=DATE(2099,12,31))),NOT(OR(F102="Pending",F102="Approved",F102="Rejected",F102="Void")),AND(LEN(D102)&gt;0,NOT(OR(D102="Owner",D102="GC",D102="Field",D102="Design team"))),NOT(ISNUMBER(E102)),E102&lt;-100000000,E102&gt;100000000,AND(LEN(G102)&gt;0,OR(NOT(ISNUMBER(G102)),G102&lt;-100000000,G102&gt;100000000)),AND(F102="Approved",LEN(G102)=0),AND(LEN(G102)&gt;0,F102&lt;&gt;"Approved"),AND(OR(F102="Approved",F102="Rejected",F102="Void"),LEN(H102)=0),AND(LEN(H102)&gt;0,NOT(AND(ISNUMBER(H102),H102&gt;=DATE(1950,1,1),H102&lt;=DATE(2099,12,31)))),IF(AND(AND(ISNUMBER(H102),H102&gt;=DATE(1950,1,1),H102&lt;=DATE(2099,12,31)),AND(ISNUMBER(B102),B102&gt;=DATE(1950,1,1),B102&lt;=DATE(2099,12,31))),H102&lt;B102,FALSE)),"Check inputs","OK"))))</f>
        <v/>
      </c>
    </row>
    <row r="103" spans="1:11" x14ac:dyDescent="0.25">
      <c r="A103" s="16"/>
      <c r="B103" s="17"/>
      <c r="C103" s="18"/>
      <c r="D103" s="16"/>
      <c r="E103" s="19"/>
      <c r="F103" s="16"/>
      <c r="G103" s="19"/>
      <c r="H103" s="17"/>
      <c r="I103" s="20" t="str">
        <f>IF(NOT(COUNTA(A103:H103)&gt;0),"",IF(NOT(AND(ISNUMBER(B103),B103&gt;=DATE(1950,1,1),B103&lt;=DATE(2099,12,31))),"",IF(F103="Pending",IF(AND(ISNUMBER(Dashboard!$B$4),Dashboard!$B$4&gt;=DATE(1950,1,1),Dashboard!$B$4&lt;=DATE(2099,12,31)),Dashboard!$B$4-B103,""),IF(AND(ISNUMBER(H103),H103&gt;=DATE(1950,1,1),H103&lt;=DATE(2099,12,31)),H103-B103,""))))</f>
        <v/>
      </c>
      <c r="J103" s="21" t="str">
        <f>IF(NOT(COUNTA(A103:H103)&gt;0),"",IF(NOT(AND(ISNUMBER('Change Orders'!$B$2),'Change Orders'!$B$2&gt;=0,'Change Orders'!$B$2&lt;=1000000000)),"Check data",'Change Orders'!$B$2+SUMIFS($G$5:G103,$F$5:F103,"Approved")))</f>
        <v/>
      </c>
      <c r="K103" s="22" t="str">
        <f>IF(NOT(COUNTA(A103:H103)&gt;0),"",IF(LEN(A103)=0,"Check ID",IF(SUMPRODUCT(--($A$5:$A$501=A103))&gt;1,"Duplicate ID",IF(OR(NOT(AND(ISNUMBER(B103),B103&gt;=DATE(1950,1,1),B103&lt;=DATE(2099,12,31))),NOT(OR(F103="Pending",F103="Approved",F103="Rejected",F103="Void")),AND(LEN(D103)&gt;0,NOT(OR(D103="Owner",D103="GC",D103="Field",D103="Design team"))),NOT(ISNUMBER(E103)),E103&lt;-100000000,E103&gt;100000000,AND(LEN(G103)&gt;0,OR(NOT(ISNUMBER(G103)),G103&lt;-100000000,G103&gt;100000000)),AND(F103="Approved",LEN(G103)=0),AND(LEN(G103)&gt;0,F103&lt;&gt;"Approved"),AND(OR(F103="Approved",F103="Rejected",F103="Void"),LEN(H103)=0),AND(LEN(H103)&gt;0,NOT(AND(ISNUMBER(H103),H103&gt;=DATE(1950,1,1),H103&lt;=DATE(2099,12,31)))),IF(AND(AND(ISNUMBER(H103),H103&gt;=DATE(1950,1,1),H103&lt;=DATE(2099,12,31)),AND(ISNUMBER(B103),B103&gt;=DATE(1950,1,1),B103&lt;=DATE(2099,12,31))),H103&lt;B103,FALSE)),"Check inputs","OK"))))</f>
        <v/>
      </c>
    </row>
    <row r="104" spans="1:11" x14ac:dyDescent="0.25">
      <c r="A104" s="16"/>
      <c r="B104" s="17"/>
      <c r="C104" s="18"/>
      <c r="D104" s="16"/>
      <c r="E104" s="19"/>
      <c r="F104" s="16"/>
      <c r="G104" s="19"/>
      <c r="H104" s="17"/>
      <c r="I104" s="20" t="str">
        <f>IF(NOT(COUNTA(A104:H104)&gt;0),"",IF(NOT(AND(ISNUMBER(B104),B104&gt;=DATE(1950,1,1),B104&lt;=DATE(2099,12,31))),"",IF(F104="Pending",IF(AND(ISNUMBER(Dashboard!$B$4),Dashboard!$B$4&gt;=DATE(1950,1,1),Dashboard!$B$4&lt;=DATE(2099,12,31)),Dashboard!$B$4-B104,""),IF(AND(ISNUMBER(H104),H104&gt;=DATE(1950,1,1),H104&lt;=DATE(2099,12,31)),H104-B104,""))))</f>
        <v/>
      </c>
      <c r="J104" s="21" t="str">
        <f>IF(NOT(COUNTA(A104:H104)&gt;0),"",IF(NOT(AND(ISNUMBER('Change Orders'!$B$2),'Change Orders'!$B$2&gt;=0,'Change Orders'!$B$2&lt;=1000000000)),"Check data",'Change Orders'!$B$2+SUMIFS($G$5:G104,$F$5:F104,"Approved")))</f>
        <v/>
      </c>
      <c r="K104" s="22" t="str">
        <f>IF(NOT(COUNTA(A104:H104)&gt;0),"",IF(LEN(A104)=0,"Check ID",IF(SUMPRODUCT(--($A$5:$A$501=A104))&gt;1,"Duplicate ID",IF(OR(NOT(AND(ISNUMBER(B104),B104&gt;=DATE(1950,1,1),B104&lt;=DATE(2099,12,31))),NOT(OR(F104="Pending",F104="Approved",F104="Rejected",F104="Void")),AND(LEN(D104)&gt;0,NOT(OR(D104="Owner",D104="GC",D104="Field",D104="Design team"))),NOT(ISNUMBER(E104)),E104&lt;-100000000,E104&gt;100000000,AND(LEN(G104)&gt;0,OR(NOT(ISNUMBER(G104)),G104&lt;-100000000,G104&gt;100000000)),AND(F104="Approved",LEN(G104)=0),AND(LEN(G104)&gt;0,F104&lt;&gt;"Approved"),AND(OR(F104="Approved",F104="Rejected",F104="Void"),LEN(H104)=0),AND(LEN(H104)&gt;0,NOT(AND(ISNUMBER(H104),H104&gt;=DATE(1950,1,1),H104&lt;=DATE(2099,12,31)))),IF(AND(AND(ISNUMBER(H104),H104&gt;=DATE(1950,1,1),H104&lt;=DATE(2099,12,31)),AND(ISNUMBER(B104),B104&gt;=DATE(1950,1,1),B104&lt;=DATE(2099,12,31))),H104&lt;B104,FALSE)),"Check inputs","OK"))))</f>
        <v/>
      </c>
    </row>
    <row r="105" spans="1:11" x14ac:dyDescent="0.25">
      <c r="A105" s="16"/>
      <c r="B105" s="17"/>
      <c r="C105" s="18"/>
      <c r="D105" s="16"/>
      <c r="E105" s="19"/>
      <c r="F105" s="16"/>
      <c r="G105" s="19"/>
      <c r="H105" s="17"/>
      <c r="I105" s="20" t="str">
        <f>IF(NOT(COUNTA(A105:H105)&gt;0),"",IF(NOT(AND(ISNUMBER(B105),B105&gt;=DATE(1950,1,1),B105&lt;=DATE(2099,12,31))),"",IF(F105="Pending",IF(AND(ISNUMBER(Dashboard!$B$4),Dashboard!$B$4&gt;=DATE(1950,1,1),Dashboard!$B$4&lt;=DATE(2099,12,31)),Dashboard!$B$4-B105,""),IF(AND(ISNUMBER(H105),H105&gt;=DATE(1950,1,1),H105&lt;=DATE(2099,12,31)),H105-B105,""))))</f>
        <v/>
      </c>
      <c r="J105" s="21" t="str">
        <f>IF(NOT(COUNTA(A105:H105)&gt;0),"",IF(NOT(AND(ISNUMBER('Change Orders'!$B$2),'Change Orders'!$B$2&gt;=0,'Change Orders'!$B$2&lt;=1000000000)),"Check data",'Change Orders'!$B$2+SUMIFS($G$5:G105,$F$5:F105,"Approved")))</f>
        <v/>
      </c>
      <c r="K105" s="22" t="str">
        <f>IF(NOT(COUNTA(A105:H105)&gt;0),"",IF(LEN(A105)=0,"Check ID",IF(SUMPRODUCT(--($A$5:$A$501=A105))&gt;1,"Duplicate ID",IF(OR(NOT(AND(ISNUMBER(B105),B105&gt;=DATE(1950,1,1),B105&lt;=DATE(2099,12,31))),NOT(OR(F105="Pending",F105="Approved",F105="Rejected",F105="Void")),AND(LEN(D105)&gt;0,NOT(OR(D105="Owner",D105="GC",D105="Field",D105="Design team"))),NOT(ISNUMBER(E105)),E105&lt;-100000000,E105&gt;100000000,AND(LEN(G105)&gt;0,OR(NOT(ISNUMBER(G105)),G105&lt;-100000000,G105&gt;100000000)),AND(F105="Approved",LEN(G105)=0),AND(LEN(G105)&gt;0,F105&lt;&gt;"Approved"),AND(OR(F105="Approved",F105="Rejected",F105="Void"),LEN(H105)=0),AND(LEN(H105)&gt;0,NOT(AND(ISNUMBER(H105),H105&gt;=DATE(1950,1,1),H105&lt;=DATE(2099,12,31)))),IF(AND(AND(ISNUMBER(H105),H105&gt;=DATE(1950,1,1),H105&lt;=DATE(2099,12,31)),AND(ISNUMBER(B105),B105&gt;=DATE(1950,1,1),B105&lt;=DATE(2099,12,31))),H105&lt;B105,FALSE)),"Check inputs","OK"))))</f>
        <v/>
      </c>
    </row>
    <row r="106" spans="1:11" x14ac:dyDescent="0.25">
      <c r="A106" s="16"/>
      <c r="B106" s="17"/>
      <c r="C106" s="18"/>
      <c r="D106" s="16"/>
      <c r="E106" s="19"/>
      <c r="F106" s="16"/>
      <c r="G106" s="19"/>
      <c r="H106" s="17"/>
      <c r="I106" s="20" t="str">
        <f>IF(NOT(COUNTA(A106:H106)&gt;0),"",IF(NOT(AND(ISNUMBER(B106),B106&gt;=DATE(1950,1,1),B106&lt;=DATE(2099,12,31))),"",IF(F106="Pending",IF(AND(ISNUMBER(Dashboard!$B$4),Dashboard!$B$4&gt;=DATE(1950,1,1),Dashboard!$B$4&lt;=DATE(2099,12,31)),Dashboard!$B$4-B106,""),IF(AND(ISNUMBER(H106),H106&gt;=DATE(1950,1,1),H106&lt;=DATE(2099,12,31)),H106-B106,""))))</f>
        <v/>
      </c>
      <c r="J106" s="21" t="str">
        <f>IF(NOT(COUNTA(A106:H106)&gt;0),"",IF(NOT(AND(ISNUMBER('Change Orders'!$B$2),'Change Orders'!$B$2&gt;=0,'Change Orders'!$B$2&lt;=1000000000)),"Check data",'Change Orders'!$B$2+SUMIFS($G$5:G106,$F$5:F106,"Approved")))</f>
        <v/>
      </c>
      <c r="K106" s="22" t="str">
        <f>IF(NOT(COUNTA(A106:H106)&gt;0),"",IF(LEN(A106)=0,"Check ID",IF(SUMPRODUCT(--($A$5:$A$501=A106))&gt;1,"Duplicate ID",IF(OR(NOT(AND(ISNUMBER(B106),B106&gt;=DATE(1950,1,1),B106&lt;=DATE(2099,12,31))),NOT(OR(F106="Pending",F106="Approved",F106="Rejected",F106="Void")),AND(LEN(D106)&gt;0,NOT(OR(D106="Owner",D106="GC",D106="Field",D106="Design team"))),NOT(ISNUMBER(E106)),E106&lt;-100000000,E106&gt;100000000,AND(LEN(G106)&gt;0,OR(NOT(ISNUMBER(G106)),G106&lt;-100000000,G106&gt;100000000)),AND(F106="Approved",LEN(G106)=0),AND(LEN(G106)&gt;0,F106&lt;&gt;"Approved"),AND(OR(F106="Approved",F106="Rejected",F106="Void"),LEN(H106)=0),AND(LEN(H106)&gt;0,NOT(AND(ISNUMBER(H106),H106&gt;=DATE(1950,1,1),H106&lt;=DATE(2099,12,31)))),IF(AND(AND(ISNUMBER(H106),H106&gt;=DATE(1950,1,1),H106&lt;=DATE(2099,12,31)),AND(ISNUMBER(B106),B106&gt;=DATE(1950,1,1),B106&lt;=DATE(2099,12,31))),H106&lt;B106,FALSE)),"Check inputs","OK"))))</f>
        <v/>
      </c>
    </row>
    <row r="107" spans="1:11" x14ac:dyDescent="0.25">
      <c r="A107" s="16"/>
      <c r="B107" s="17"/>
      <c r="C107" s="18"/>
      <c r="D107" s="16"/>
      <c r="E107" s="19"/>
      <c r="F107" s="16"/>
      <c r="G107" s="19"/>
      <c r="H107" s="17"/>
      <c r="I107" s="20" t="str">
        <f>IF(NOT(COUNTA(A107:H107)&gt;0),"",IF(NOT(AND(ISNUMBER(B107),B107&gt;=DATE(1950,1,1),B107&lt;=DATE(2099,12,31))),"",IF(F107="Pending",IF(AND(ISNUMBER(Dashboard!$B$4),Dashboard!$B$4&gt;=DATE(1950,1,1),Dashboard!$B$4&lt;=DATE(2099,12,31)),Dashboard!$B$4-B107,""),IF(AND(ISNUMBER(H107),H107&gt;=DATE(1950,1,1),H107&lt;=DATE(2099,12,31)),H107-B107,""))))</f>
        <v/>
      </c>
      <c r="J107" s="21" t="str">
        <f>IF(NOT(COUNTA(A107:H107)&gt;0),"",IF(NOT(AND(ISNUMBER('Change Orders'!$B$2),'Change Orders'!$B$2&gt;=0,'Change Orders'!$B$2&lt;=1000000000)),"Check data",'Change Orders'!$B$2+SUMIFS($G$5:G107,$F$5:F107,"Approved")))</f>
        <v/>
      </c>
      <c r="K107" s="22" t="str">
        <f>IF(NOT(COUNTA(A107:H107)&gt;0),"",IF(LEN(A107)=0,"Check ID",IF(SUMPRODUCT(--($A$5:$A$501=A107))&gt;1,"Duplicate ID",IF(OR(NOT(AND(ISNUMBER(B107),B107&gt;=DATE(1950,1,1),B107&lt;=DATE(2099,12,31))),NOT(OR(F107="Pending",F107="Approved",F107="Rejected",F107="Void")),AND(LEN(D107)&gt;0,NOT(OR(D107="Owner",D107="GC",D107="Field",D107="Design team"))),NOT(ISNUMBER(E107)),E107&lt;-100000000,E107&gt;100000000,AND(LEN(G107)&gt;0,OR(NOT(ISNUMBER(G107)),G107&lt;-100000000,G107&gt;100000000)),AND(F107="Approved",LEN(G107)=0),AND(LEN(G107)&gt;0,F107&lt;&gt;"Approved"),AND(OR(F107="Approved",F107="Rejected",F107="Void"),LEN(H107)=0),AND(LEN(H107)&gt;0,NOT(AND(ISNUMBER(H107),H107&gt;=DATE(1950,1,1),H107&lt;=DATE(2099,12,31)))),IF(AND(AND(ISNUMBER(H107),H107&gt;=DATE(1950,1,1),H107&lt;=DATE(2099,12,31)),AND(ISNUMBER(B107),B107&gt;=DATE(1950,1,1),B107&lt;=DATE(2099,12,31))),H107&lt;B107,FALSE)),"Check inputs","OK"))))</f>
        <v/>
      </c>
    </row>
    <row r="108" spans="1:11" x14ac:dyDescent="0.25">
      <c r="A108" s="16"/>
      <c r="B108" s="17"/>
      <c r="C108" s="18"/>
      <c r="D108" s="16"/>
      <c r="E108" s="19"/>
      <c r="F108" s="16"/>
      <c r="G108" s="19"/>
      <c r="H108" s="17"/>
      <c r="I108" s="20" t="str">
        <f>IF(NOT(COUNTA(A108:H108)&gt;0),"",IF(NOT(AND(ISNUMBER(B108),B108&gt;=DATE(1950,1,1),B108&lt;=DATE(2099,12,31))),"",IF(F108="Pending",IF(AND(ISNUMBER(Dashboard!$B$4),Dashboard!$B$4&gt;=DATE(1950,1,1),Dashboard!$B$4&lt;=DATE(2099,12,31)),Dashboard!$B$4-B108,""),IF(AND(ISNUMBER(H108),H108&gt;=DATE(1950,1,1),H108&lt;=DATE(2099,12,31)),H108-B108,""))))</f>
        <v/>
      </c>
      <c r="J108" s="21" t="str">
        <f>IF(NOT(COUNTA(A108:H108)&gt;0),"",IF(NOT(AND(ISNUMBER('Change Orders'!$B$2),'Change Orders'!$B$2&gt;=0,'Change Orders'!$B$2&lt;=1000000000)),"Check data",'Change Orders'!$B$2+SUMIFS($G$5:G108,$F$5:F108,"Approved")))</f>
        <v/>
      </c>
      <c r="K108" s="22" t="str">
        <f>IF(NOT(COUNTA(A108:H108)&gt;0),"",IF(LEN(A108)=0,"Check ID",IF(SUMPRODUCT(--($A$5:$A$501=A108))&gt;1,"Duplicate ID",IF(OR(NOT(AND(ISNUMBER(B108),B108&gt;=DATE(1950,1,1),B108&lt;=DATE(2099,12,31))),NOT(OR(F108="Pending",F108="Approved",F108="Rejected",F108="Void")),AND(LEN(D108)&gt;0,NOT(OR(D108="Owner",D108="GC",D108="Field",D108="Design team"))),NOT(ISNUMBER(E108)),E108&lt;-100000000,E108&gt;100000000,AND(LEN(G108)&gt;0,OR(NOT(ISNUMBER(G108)),G108&lt;-100000000,G108&gt;100000000)),AND(F108="Approved",LEN(G108)=0),AND(LEN(G108)&gt;0,F108&lt;&gt;"Approved"),AND(OR(F108="Approved",F108="Rejected",F108="Void"),LEN(H108)=0),AND(LEN(H108)&gt;0,NOT(AND(ISNUMBER(H108),H108&gt;=DATE(1950,1,1),H108&lt;=DATE(2099,12,31)))),IF(AND(AND(ISNUMBER(H108),H108&gt;=DATE(1950,1,1),H108&lt;=DATE(2099,12,31)),AND(ISNUMBER(B108),B108&gt;=DATE(1950,1,1),B108&lt;=DATE(2099,12,31))),H108&lt;B108,FALSE)),"Check inputs","OK"))))</f>
        <v/>
      </c>
    </row>
    <row r="109" spans="1:11" x14ac:dyDescent="0.25">
      <c r="A109" s="16"/>
      <c r="B109" s="17"/>
      <c r="C109" s="18"/>
      <c r="D109" s="16"/>
      <c r="E109" s="19"/>
      <c r="F109" s="16"/>
      <c r="G109" s="19"/>
      <c r="H109" s="17"/>
      <c r="I109" s="20" t="str">
        <f>IF(NOT(COUNTA(A109:H109)&gt;0),"",IF(NOT(AND(ISNUMBER(B109),B109&gt;=DATE(1950,1,1),B109&lt;=DATE(2099,12,31))),"",IF(F109="Pending",IF(AND(ISNUMBER(Dashboard!$B$4),Dashboard!$B$4&gt;=DATE(1950,1,1),Dashboard!$B$4&lt;=DATE(2099,12,31)),Dashboard!$B$4-B109,""),IF(AND(ISNUMBER(H109),H109&gt;=DATE(1950,1,1),H109&lt;=DATE(2099,12,31)),H109-B109,""))))</f>
        <v/>
      </c>
      <c r="J109" s="21" t="str">
        <f>IF(NOT(COUNTA(A109:H109)&gt;0),"",IF(NOT(AND(ISNUMBER('Change Orders'!$B$2),'Change Orders'!$B$2&gt;=0,'Change Orders'!$B$2&lt;=1000000000)),"Check data",'Change Orders'!$B$2+SUMIFS($G$5:G109,$F$5:F109,"Approved")))</f>
        <v/>
      </c>
      <c r="K109" s="22" t="str">
        <f>IF(NOT(COUNTA(A109:H109)&gt;0),"",IF(LEN(A109)=0,"Check ID",IF(SUMPRODUCT(--($A$5:$A$501=A109))&gt;1,"Duplicate ID",IF(OR(NOT(AND(ISNUMBER(B109),B109&gt;=DATE(1950,1,1),B109&lt;=DATE(2099,12,31))),NOT(OR(F109="Pending",F109="Approved",F109="Rejected",F109="Void")),AND(LEN(D109)&gt;0,NOT(OR(D109="Owner",D109="GC",D109="Field",D109="Design team"))),NOT(ISNUMBER(E109)),E109&lt;-100000000,E109&gt;100000000,AND(LEN(G109)&gt;0,OR(NOT(ISNUMBER(G109)),G109&lt;-100000000,G109&gt;100000000)),AND(F109="Approved",LEN(G109)=0),AND(LEN(G109)&gt;0,F109&lt;&gt;"Approved"),AND(OR(F109="Approved",F109="Rejected",F109="Void"),LEN(H109)=0),AND(LEN(H109)&gt;0,NOT(AND(ISNUMBER(H109),H109&gt;=DATE(1950,1,1),H109&lt;=DATE(2099,12,31)))),IF(AND(AND(ISNUMBER(H109),H109&gt;=DATE(1950,1,1),H109&lt;=DATE(2099,12,31)),AND(ISNUMBER(B109),B109&gt;=DATE(1950,1,1),B109&lt;=DATE(2099,12,31))),H109&lt;B109,FALSE)),"Check inputs","OK"))))</f>
        <v/>
      </c>
    </row>
    <row r="110" spans="1:11" x14ac:dyDescent="0.25">
      <c r="A110" s="16"/>
      <c r="B110" s="17"/>
      <c r="C110" s="18"/>
      <c r="D110" s="16"/>
      <c r="E110" s="19"/>
      <c r="F110" s="16"/>
      <c r="G110" s="19"/>
      <c r="H110" s="17"/>
      <c r="I110" s="20" t="str">
        <f>IF(NOT(COUNTA(A110:H110)&gt;0),"",IF(NOT(AND(ISNUMBER(B110),B110&gt;=DATE(1950,1,1),B110&lt;=DATE(2099,12,31))),"",IF(F110="Pending",IF(AND(ISNUMBER(Dashboard!$B$4),Dashboard!$B$4&gt;=DATE(1950,1,1),Dashboard!$B$4&lt;=DATE(2099,12,31)),Dashboard!$B$4-B110,""),IF(AND(ISNUMBER(H110),H110&gt;=DATE(1950,1,1),H110&lt;=DATE(2099,12,31)),H110-B110,""))))</f>
        <v/>
      </c>
      <c r="J110" s="21" t="str">
        <f>IF(NOT(COUNTA(A110:H110)&gt;0),"",IF(NOT(AND(ISNUMBER('Change Orders'!$B$2),'Change Orders'!$B$2&gt;=0,'Change Orders'!$B$2&lt;=1000000000)),"Check data",'Change Orders'!$B$2+SUMIFS($G$5:G110,$F$5:F110,"Approved")))</f>
        <v/>
      </c>
      <c r="K110" s="22" t="str">
        <f>IF(NOT(COUNTA(A110:H110)&gt;0),"",IF(LEN(A110)=0,"Check ID",IF(SUMPRODUCT(--($A$5:$A$501=A110))&gt;1,"Duplicate ID",IF(OR(NOT(AND(ISNUMBER(B110),B110&gt;=DATE(1950,1,1),B110&lt;=DATE(2099,12,31))),NOT(OR(F110="Pending",F110="Approved",F110="Rejected",F110="Void")),AND(LEN(D110)&gt;0,NOT(OR(D110="Owner",D110="GC",D110="Field",D110="Design team"))),NOT(ISNUMBER(E110)),E110&lt;-100000000,E110&gt;100000000,AND(LEN(G110)&gt;0,OR(NOT(ISNUMBER(G110)),G110&lt;-100000000,G110&gt;100000000)),AND(F110="Approved",LEN(G110)=0),AND(LEN(G110)&gt;0,F110&lt;&gt;"Approved"),AND(OR(F110="Approved",F110="Rejected",F110="Void"),LEN(H110)=0),AND(LEN(H110)&gt;0,NOT(AND(ISNUMBER(H110),H110&gt;=DATE(1950,1,1),H110&lt;=DATE(2099,12,31)))),IF(AND(AND(ISNUMBER(H110),H110&gt;=DATE(1950,1,1),H110&lt;=DATE(2099,12,31)),AND(ISNUMBER(B110),B110&gt;=DATE(1950,1,1),B110&lt;=DATE(2099,12,31))),H110&lt;B110,FALSE)),"Check inputs","OK"))))</f>
        <v/>
      </c>
    </row>
    <row r="111" spans="1:11" x14ac:dyDescent="0.25">
      <c r="A111" s="16"/>
      <c r="B111" s="17"/>
      <c r="C111" s="18"/>
      <c r="D111" s="16"/>
      <c r="E111" s="19"/>
      <c r="F111" s="16"/>
      <c r="G111" s="19"/>
      <c r="H111" s="17"/>
      <c r="I111" s="20" t="str">
        <f>IF(NOT(COUNTA(A111:H111)&gt;0),"",IF(NOT(AND(ISNUMBER(B111),B111&gt;=DATE(1950,1,1),B111&lt;=DATE(2099,12,31))),"",IF(F111="Pending",IF(AND(ISNUMBER(Dashboard!$B$4),Dashboard!$B$4&gt;=DATE(1950,1,1),Dashboard!$B$4&lt;=DATE(2099,12,31)),Dashboard!$B$4-B111,""),IF(AND(ISNUMBER(H111),H111&gt;=DATE(1950,1,1),H111&lt;=DATE(2099,12,31)),H111-B111,""))))</f>
        <v/>
      </c>
      <c r="J111" s="21" t="str">
        <f>IF(NOT(COUNTA(A111:H111)&gt;0),"",IF(NOT(AND(ISNUMBER('Change Orders'!$B$2),'Change Orders'!$B$2&gt;=0,'Change Orders'!$B$2&lt;=1000000000)),"Check data",'Change Orders'!$B$2+SUMIFS($G$5:G111,$F$5:F111,"Approved")))</f>
        <v/>
      </c>
      <c r="K111" s="22" t="str">
        <f>IF(NOT(COUNTA(A111:H111)&gt;0),"",IF(LEN(A111)=0,"Check ID",IF(SUMPRODUCT(--($A$5:$A$501=A111))&gt;1,"Duplicate ID",IF(OR(NOT(AND(ISNUMBER(B111),B111&gt;=DATE(1950,1,1),B111&lt;=DATE(2099,12,31))),NOT(OR(F111="Pending",F111="Approved",F111="Rejected",F111="Void")),AND(LEN(D111)&gt;0,NOT(OR(D111="Owner",D111="GC",D111="Field",D111="Design team"))),NOT(ISNUMBER(E111)),E111&lt;-100000000,E111&gt;100000000,AND(LEN(G111)&gt;0,OR(NOT(ISNUMBER(G111)),G111&lt;-100000000,G111&gt;100000000)),AND(F111="Approved",LEN(G111)=0),AND(LEN(G111)&gt;0,F111&lt;&gt;"Approved"),AND(OR(F111="Approved",F111="Rejected",F111="Void"),LEN(H111)=0),AND(LEN(H111)&gt;0,NOT(AND(ISNUMBER(H111),H111&gt;=DATE(1950,1,1),H111&lt;=DATE(2099,12,31)))),IF(AND(AND(ISNUMBER(H111),H111&gt;=DATE(1950,1,1),H111&lt;=DATE(2099,12,31)),AND(ISNUMBER(B111),B111&gt;=DATE(1950,1,1),B111&lt;=DATE(2099,12,31))),H111&lt;B111,FALSE)),"Check inputs","OK"))))</f>
        <v/>
      </c>
    </row>
    <row r="112" spans="1:11" x14ac:dyDescent="0.25">
      <c r="A112" s="16"/>
      <c r="B112" s="17"/>
      <c r="C112" s="18"/>
      <c r="D112" s="16"/>
      <c r="E112" s="19"/>
      <c r="F112" s="16"/>
      <c r="G112" s="19"/>
      <c r="H112" s="17"/>
      <c r="I112" s="20" t="str">
        <f>IF(NOT(COUNTA(A112:H112)&gt;0),"",IF(NOT(AND(ISNUMBER(B112),B112&gt;=DATE(1950,1,1),B112&lt;=DATE(2099,12,31))),"",IF(F112="Pending",IF(AND(ISNUMBER(Dashboard!$B$4),Dashboard!$B$4&gt;=DATE(1950,1,1),Dashboard!$B$4&lt;=DATE(2099,12,31)),Dashboard!$B$4-B112,""),IF(AND(ISNUMBER(H112),H112&gt;=DATE(1950,1,1),H112&lt;=DATE(2099,12,31)),H112-B112,""))))</f>
        <v/>
      </c>
      <c r="J112" s="21" t="str">
        <f>IF(NOT(COUNTA(A112:H112)&gt;0),"",IF(NOT(AND(ISNUMBER('Change Orders'!$B$2),'Change Orders'!$B$2&gt;=0,'Change Orders'!$B$2&lt;=1000000000)),"Check data",'Change Orders'!$B$2+SUMIFS($G$5:G112,$F$5:F112,"Approved")))</f>
        <v/>
      </c>
      <c r="K112" s="22" t="str">
        <f>IF(NOT(COUNTA(A112:H112)&gt;0),"",IF(LEN(A112)=0,"Check ID",IF(SUMPRODUCT(--($A$5:$A$501=A112))&gt;1,"Duplicate ID",IF(OR(NOT(AND(ISNUMBER(B112),B112&gt;=DATE(1950,1,1),B112&lt;=DATE(2099,12,31))),NOT(OR(F112="Pending",F112="Approved",F112="Rejected",F112="Void")),AND(LEN(D112)&gt;0,NOT(OR(D112="Owner",D112="GC",D112="Field",D112="Design team"))),NOT(ISNUMBER(E112)),E112&lt;-100000000,E112&gt;100000000,AND(LEN(G112)&gt;0,OR(NOT(ISNUMBER(G112)),G112&lt;-100000000,G112&gt;100000000)),AND(F112="Approved",LEN(G112)=0),AND(LEN(G112)&gt;0,F112&lt;&gt;"Approved"),AND(OR(F112="Approved",F112="Rejected",F112="Void"),LEN(H112)=0),AND(LEN(H112)&gt;0,NOT(AND(ISNUMBER(H112),H112&gt;=DATE(1950,1,1),H112&lt;=DATE(2099,12,31)))),IF(AND(AND(ISNUMBER(H112),H112&gt;=DATE(1950,1,1),H112&lt;=DATE(2099,12,31)),AND(ISNUMBER(B112),B112&gt;=DATE(1950,1,1),B112&lt;=DATE(2099,12,31))),H112&lt;B112,FALSE)),"Check inputs","OK"))))</f>
        <v/>
      </c>
    </row>
    <row r="113" spans="1:11" x14ac:dyDescent="0.25">
      <c r="A113" s="16"/>
      <c r="B113" s="17"/>
      <c r="C113" s="18"/>
      <c r="D113" s="16"/>
      <c r="E113" s="19"/>
      <c r="F113" s="16"/>
      <c r="G113" s="19"/>
      <c r="H113" s="17"/>
      <c r="I113" s="20" t="str">
        <f>IF(NOT(COUNTA(A113:H113)&gt;0),"",IF(NOT(AND(ISNUMBER(B113),B113&gt;=DATE(1950,1,1),B113&lt;=DATE(2099,12,31))),"",IF(F113="Pending",IF(AND(ISNUMBER(Dashboard!$B$4),Dashboard!$B$4&gt;=DATE(1950,1,1),Dashboard!$B$4&lt;=DATE(2099,12,31)),Dashboard!$B$4-B113,""),IF(AND(ISNUMBER(H113),H113&gt;=DATE(1950,1,1),H113&lt;=DATE(2099,12,31)),H113-B113,""))))</f>
        <v/>
      </c>
      <c r="J113" s="21" t="str">
        <f>IF(NOT(COUNTA(A113:H113)&gt;0),"",IF(NOT(AND(ISNUMBER('Change Orders'!$B$2),'Change Orders'!$B$2&gt;=0,'Change Orders'!$B$2&lt;=1000000000)),"Check data",'Change Orders'!$B$2+SUMIFS($G$5:G113,$F$5:F113,"Approved")))</f>
        <v/>
      </c>
      <c r="K113" s="22" t="str">
        <f>IF(NOT(COUNTA(A113:H113)&gt;0),"",IF(LEN(A113)=0,"Check ID",IF(SUMPRODUCT(--($A$5:$A$501=A113))&gt;1,"Duplicate ID",IF(OR(NOT(AND(ISNUMBER(B113),B113&gt;=DATE(1950,1,1),B113&lt;=DATE(2099,12,31))),NOT(OR(F113="Pending",F113="Approved",F113="Rejected",F113="Void")),AND(LEN(D113)&gt;0,NOT(OR(D113="Owner",D113="GC",D113="Field",D113="Design team"))),NOT(ISNUMBER(E113)),E113&lt;-100000000,E113&gt;100000000,AND(LEN(G113)&gt;0,OR(NOT(ISNUMBER(G113)),G113&lt;-100000000,G113&gt;100000000)),AND(F113="Approved",LEN(G113)=0),AND(LEN(G113)&gt;0,F113&lt;&gt;"Approved"),AND(OR(F113="Approved",F113="Rejected",F113="Void"),LEN(H113)=0),AND(LEN(H113)&gt;0,NOT(AND(ISNUMBER(H113),H113&gt;=DATE(1950,1,1),H113&lt;=DATE(2099,12,31)))),IF(AND(AND(ISNUMBER(H113),H113&gt;=DATE(1950,1,1),H113&lt;=DATE(2099,12,31)),AND(ISNUMBER(B113),B113&gt;=DATE(1950,1,1),B113&lt;=DATE(2099,12,31))),H113&lt;B113,FALSE)),"Check inputs","OK"))))</f>
        <v/>
      </c>
    </row>
    <row r="114" spans="1:11" x14ac:dyDescent="0.25">
      <c r="A114" s="16"/>
      <c r="B114" s="17"/>
      <c r="C114" s="18"/>
      <c r="D114" s="16"/>
      <c r="E114" s="19"/>
      <c r="F114" s="16"/>
      <c r="G114" s="19"/>
      <c r="H114" s="17"/>
      <c r="I114" s="20" t="str">
        <f>IF(NOT(COUNTA(A114:H114)&gt;0),"",IF(NOT(AND(ISNUMBER(B114),B114&gt;=DATE(1950,1,1),B114&lt;=DATE(2099,12,31))),"",IF(F114="Pending",IF(AND(ISNUMBER(Dashboard!$B$4),Dashboard!$B$4&gt;=DATE(1950,1,1),Dashboard!$B$4&lt;=DATE(2099,12,31)),Dashboard!$B$4-B114,""),IF(AND(ISNUMBER(H114),H114&gt;=DATE(1950,1,1),H114&lt;=DATE(2099,12,31)),H114-B114,""))))</f>
        <v/>
      </c>
      <c r="J114" s="21" t="str">
        <f>IF(NOT(COUNTA(A114:H114)&gt;0),"",IF(NOT(AND(ISNUMBER('Change Orders'!$B$2),'Change Orders'!$B$2&gt;=0,'Change Orders'!$B$2&lt;=1000000000)),"Check data",'Change Orders'!$B$2+SUMIFS($G$5:G114,$F$5:F114,"Approved")))</f>
        <v/>
      </c>
      <c r="K114" s="22" t="str">
        <f>IF(NOT(COUNTA(A114:H114)&gt;0),"",IF(LEN(A114)=0,"Check ID",IF(SUMPRODUCT(--($A$5:$A$501=A114))&gt;1,"Duplicate ID",IF(OR(NOT(AND(ISNUMBER(B114),B114&gt;=DATE(1950,1,1),B114&lt;=DATE(2099,12,31))),NOT(OR(F114="Pending",F114="Approved",F114="Rejected",F114="Void")),AND(LEN(D114)&gt;0,NOT(OR(D114="Owner",D114="GC",D114="Field",D114="Design team"))),NOT(ISNUMBER(E114)),E114&lt;-100000000,E114&gt;100000000,AND(LEN(G114)&gt;0,OR(NOT(ISNUMBER(G114)),G114&lt;-100000000,G114&gt;100000000)),AND(F114="Approved",LEN(G114)=0),AND(LEN(G114)&gt;0,F114&lt;&gt;"Approved"),AND(OR(F114="Approved",F114="Rejected",F114="Void"),LEN(H114)=0),AND(LEN(H114)&gt;0,NOT(AND(ISNUMBER(H114),H114&gt;=DATE(1950,1,1),H114&lt;=DATE(2099,12,31)))),IF(AND(AND(ISNUMBER(H114),H114&gt;=DATE(1950,1,1),H114&lt;=DATE(2099,12,31)),AND(ISNUMBER(B114),B114&gt;=DATE(1950,1,1),B114&lt;=DATE(2099,12,31))),H114&lt;B114,FALSE)),"Check inputs","OK"))))</f>
        <v/>
      </c>
    </row>
    <row r="115" spans="1:11" x14ac:dyDescent="0.25">
      <c r="A115" s="16"/>
      <c r="B115" s="17"/>
      <c r="C115" s="18"/>
      <c r="D115" s="16"/>
      <c r="E115" s="19"/>
      <c r="F115" s="16"/>
      <c r="G115" s="19"/>
      <c r="H115" s="17"/>
      <c r="I115" s="20" t="str">
        <f>IF(NOT(COUNTA(A115:H115)&gt;0),"",IF(NOT(AND(ISNUMBER(B115),B115&gt;=DATE(1950,1,1),B115&lt;=DATE(2099,12,31))),"",IF(F115="Pending",IF(AND(ISNUMBER(Dashboard!$B$4),Dashboard!$B$4&gt;=DATE(1950,1,1),Dashboard!$B$4&lt;=DATE(2099,12,31)),Dashboard!$B$4-B115,""),IF(AND(ISNUMBER(H115),H115&gt;=DATE(1950,1,1),H115&lt;=DATE(2099,12,31)),H115-B115,""))))</f>
        <v/>
      </c>
      <c r="J115" s="21" t="str">
        <f>IF(NOT(COUNTA(A115:H115)&gt;0),"",IF(NOT(AND(ISNUMBER('Change Orders'!$B$2),'Change Orders'!$B$2&gt;=0,'Change Orders'!$B$2&lt;=1000000000)),"Check data",'Change Orders'!$B$2+SUMIFS($G$5:G115,$F$5:F115,"Approved")))</f>
        <v/>
      </c>
      <c r="K115" s="22" t="str">
        <f>IF(NOT(COUNTA(A115:H115)&gt;0),"",IF(LEN(A115)=0,"Check ID",IF(SUMPRODUCT(--($A$5:$A$501=A115))&gt;1,"Duplicate ID",IF(OR(NOT(AND(ISNUMBER(B115),B115&gt;=DATE(1950,1,1),B115&lt;=DATE(2099,12,31))),NOT(OR(F115="Pending",F115="Approved",F115="Rejected",F115="Void")),AND(LEN(D115)&gt;0,NOT(OR(D115="Owner",D115="GC",D115="Field",D115="Design team"))),NOT(ISNUMBER(E115)),E115&lt;-100000000,E115&gt;100000000,AND(LEN(G115)&gt;0,OR(NOT(ISNUMBER(G115)),G115&lt;-100000000,G115&gt;100000000)),AND(F115="Approved",LEN(G115)=0),AND(LEN(G115)&gt;0,F115&lt;&gt;"Approved"),AND(OR(F115="Approved",F115="Rejected",F115="Void"),LEN(H115)=0),AND(LEN(H115)&gt;0,NOT(AND(ISNUMBER(H115),H115&gt;=DATE(1950,1,1),H115&lt;=DATE(2099,12,31)))),IF(AND(AND(ISNUMBER(H115),H115&gt;=DATE(1950,1,1),H115&lt;=DATE(2099,12,31)),AND(ISNUMBER(B115),B115&gt;=DATE(1950,1,1),B115&lt;=DATE(2099,12,31))),H115&lt;B115,FALSE)),"Check inputs","OK"))))</f>
        <v/>
      </c>
    </row>
    <row r="116" spans="1:11" x14ac:dyDescent="0.25">
      <c r="A116" s="16"/>
      <c r="B116" s="17"/>
      <c r="C116" s="18"/>
      <c r="D116" s="16"/>
      <c r="E116" s="19"/>
      <c r="F116" s="16"/>
      <c r="G116" s="19"/>
      <c r="H116" s="17"/>
      <c r="I116" s="20" t="str">
        <f>IF(NOT(COUNTA(A116:H116)&gt;0),"",IF(NOT(AND(ISNUMBER(B116),B116&gt;=DATE(1950,1,1),B116&lt;=DATE(2099,12,31))),"",IF(F116="Pending",IF(AND(ISNUMBER(Dashboard!$B$4),Dashboard!$B$4&gt;=DATE(1950,1,1),Dashboard!$B$4&lt;=DATE(2099,12,31)),Dashboard!$B$4-B116,""),IF(AND(ISNUMBER(H116),H116&gt;=DATE(1950,1,1),H116&lt;=DATE(2099,12,31)),H116-B116,""))))</f>
        <v/>
      </c>
      <c r="J116" s="21" t="str">
        <f>IF(NOT(COUNTA(A116:H116)&gt;0),"",IF(NOT(AND(ISNUMBER('Change Orders'!$B$2),'Change Orders'!$B$2&gt;=0,'Change Orders'!$B$2&lt;=1000000000)),"Check data",'Change Orders'!$B$2+SUMIFS($G$5:G116,$F$5:F116,"Approved")))</f>
        <v/>
      </c>
      <c r="K116" s="22" t="str">
        <f>IF(NOT(COUNTA(A116:H116)&gt;0),"",IF(LEN(A116)=0,"Check ID",IF(SUMPRODUCT(--($A$5:$A$501=A116))&gt;1,"Duplicate ID",IF(OR(NOT(AND(ISNUMBER(B116),B116&gt;=DATE(1950,1,1),B116&lt;=DATE(2099,12,31))),NOT(OR(F116="Pending",F116="Approved",F116="Rejected",F116="Void")),AND(LEN(D116)&gt;0,NOT(OR(D116="Owner",D116="GC",D116="Field",D116="Design team"))),NOT(ISNUMBER(E116)),E116&lt;-100000000,E116&gt;100000000,AND(LEN(G116)&gt;0,OR(NOT(ISNUMBER(G116)),G116&lt;-100000000,G116&gt;100000000)),AND(F116="Approved",LEN(G116)=0),AND(LEN(G116)&gt;0,F116&lt;&gt;"Approved"),AND(OR(F116="Approved",F116="Rejected",F116="Void"),LEN(H116)=0),AND(LEN(H116)&gt;0,NOT(AND(ISNUMBER(H116),H116&gt;=DATE(1950,1,1),H116&lt;=DATE(2099,12,31)))),IF(AND(AND(ISNUMBER(H116),H116&gt;=DATE(1950,1,1),H116&lt;=DATE(2099,12,31)),AND(ISNUMBER(B116),B116&gt;=DATE(1950,1,1),B116&lt;=DATE(2099,12,31))),H116&lt;B116,FALSE)),"Check inputs","OK"))))</f>
        <v/>
      </c>
    </row>
    <row r="117" spans="1:11" x14ac:dyDescent="0.25">
      <c r="A117" s="16"/>
      <c r="B117" s="17"/>
      <c r="C117" s="18"/>
      <c r="D117" s="16"/>
      <c r="E117" s="19"/>
      <c r="F117" s="16"/>
      <c r="G117" s="19"/>
      <c r="H117" s="17"/>
      <c r="I117" s="20" t="str">
        <f>IF(NOT(COUNTA(A117:H117)&gt;0),"",IF(NOT(AND(ISNUMBER(B117),B117&gt;=DATE(1950,1,1),B117&lt;=DATE(2099,12,31))),"",IF(F117="Pending",IF(AND(ISNUMBER(Dashboard!$B$4),Dashboard!$B$4&gt;=DATE(1950,1,1),Dashboard!$B$4&lt;=DATE(2099,12,31)),Dashboard!$B$4-B117,""),IF(AND(ISNUMBER(H117),H117&gt;=DATE(1950,1,1),H117&lt;=DATE(2099,12,31)),H117-B117,""))))</f>
        <v/>
      </c>
      <c r="J117" s="21" t="str">
        <f>IF(NOT(COUNTA(A117:H117)&gt;0),"",IF(NOT(AND(ISNUMBER('Change Orders'!$B$2),'Change Orders'!$B$2&gt;=0,'Change Orders'!$B$2&lt;=1000000000)),"Check data",'Change Orders'!$B$2+SUMIFS($G$5:G117,$F$5:F117,"Approved")))</f>
        <v/>
      </c>
      <c r="K117" s="22" t="str">
        <f>IF(NOT(COUNTA(A117:H117)&gt;0),"",IF(LEN(A117)=0,"Check ID",IF(SUMPRODUCT(--($A$5:$A$501=A117))&gt;1,"Duplicate ID",IF(OR(NOT(AND(ISNUMBER(B117),B117&gt;=DATE(1950,1,1),B117&lt;=DATE(2099,12,31))),NOT(OR(F117="Pending",F117="Approved",F117="Rejected",F117="Void")),AND(LEN(D117)&gt;0,NOT(OR(D117="Owner",D117="GC",D117="Field",D117="Design team"))),NOT(ISNUMBER(E117)),E117&lt;-100000000,E117&gt;100000000,AND(LEN(G117)&gt;0,OR(NOT(ISNUMBER(G117)),G117&lt;-100000000,G117&gt;100000000)),AND(F117="Approved",LEN(G117)=0),AND(LEN(G117)&gt;0,F117&lt;&gt;"Approved"),AND(OR(F117="Approved",F117="Rejected",F117="Void"),LEN(H117)=0),AND(LEN(H117)&gt;0,NOT(AND(ISNUMBER(H117),H117&gt;=DATE(1950,1,1),H117&lt;=DATE(2099,12,31)))),IF(AND(AND(ISNUMBER(H117),H117&gt;=DATE(1950,1,1),H117&lt;=DATE(2099,12,31)),AND(ISNUMBER(B117),B117&gt;=DATE(1950,1,1),B117&lt;=DATE(2099,12,31))),H117&lt;B117,FALSE)),"Check inputs","OK"))))</f>
        <v/>
      </c>
    </row>
    <row r="118" spans="1:11" x14ac:dyDescent="0.25">
      <c r="A118" s="16"/>
      <c r="B118" s="17"/>
      <c r="C118" s="18"/>
      <c r="D118" s="16"/>
      <c r="E118" s="19"/>
      <c r="F118" s="16"/>
      <c r="G118" s="19"/>
      <c r="H118" s="17"/>
      <c r="I118" s="20" t="str">
        <f>IF(NOT(COUNTA(A118:H118)&gt;0),"",IF(NOT(AND(ISNUMBER(B118),B118&gt;=DATE(1950,1,1),B118&lt;=DATE(2099,12,31))),"",IF(F118="Pending",IF(AND(ISNUMBER(Dashboard!$B$4),Dashboard!$B$4&gt;=DATE(1950,1,1),Dashboard!$B$4&lt;=DATE(2099,12,31)),Dashboard!$B$4-B118,""),IF(AND(ISNUMBER(H118),H118&gt;=DATE(1950,1,1),H118&lt;=DATE(2099,12,31)),H118-B118,""))))</f>
        <v/>
      </c>
      <c r="J118" s="21" t="str">
        <f>IF(NOT(COUNTA(A118:H118)&gt;0),"",IF(NOT(AND(ISNUMBER('Change Orders'!$B$2),'Change Orders'!$B$2&gt;=0,'Change Orders'!$B$2&lt;=1000000000)),"Check data",'Change Orders'!$B$2+SUMIFS($G$5:G118,$F$5:F118,"Approved")))</f>
        <v/>
      </c>
      <c r="K118" s="22" t="str">
        <f>IF(NOT(COUNTA(A118:H118)&gt;0),"",IF(LEN(A118)=0,"Check ID",IF(SUMPRODUCT(--($A$5:$A$501=A118))&gt;1,"Duplicate ID",IF(OR(NOT(AND(ISNUMBER(B118),B118&gt;=DATE(1950,1,1),B118&lt;=DATE(2099,12,31))),NOT(OR(F118="Pending",F118="Approved",F118="Rejected",F118="Void")),AND(LEN(D118)&gt;0,NOT(OR(D118="Owner",D118="GC",D118="Field",D118="Design team"))),NOT(ISNUMBER(E118)),E118&lt;-100000000,E118&gt;100000000,AND(LEN(G118)&gt;0,OR(NOT(ISNUMBER(G118)),G118&lt;-100000000,G118&gt;100000000)),AND(F118="Approved",LEN(G118)=0),AND(LEN(G118)&gt;0,F118&lt;&gt;"Approved"),AND(OR(F118="Approved",F118="Rejected",F118="Void"),LEN(H118)=0),AND(LEN(H118)&gt;0,NOT(AND(ISNUMBER(H118),H118&gt;=DATE(1950,1,1),H118&lt;=DATE(2099,12,31)))),IF(AND(AND(ISNUMBER(H118),H118&gt;=DATE(1950,1,1),H118&lt;=DATE(2099,12,31)),AND(ISNUMBER(B118),B118&gt;=DATE(1950,1,1),B118&lt;=DATE(2099,12,31))),H118&lt;B118,FALSE)),"Check inputs","OK"))))</f>
        <v/>
      </c>
    </row>
    <row r="119" spans="1:11" x14ac:dyDescent="0.25">
      <c r="A119" s="16"/>
      <c r="B119" s="17"/>
      <c r="C119" s="18"/>
      <c r="D119" s="16"/>
      <c r="E119" s="19"/>
      <c r="F119" s="16"/>
      <c r="G119" s="19"/>
      <c r="H119" s="17"/>
      <c r="I119" s="20" t="str">
        <f>IF(NOT(COUNTA(A119:H119)&gt;0),"",IF(NOT(AND(ISNUMBER(B119),B119&gt;=DATE(1950,1,1),B119&lt;=DATE(2099,12,31))),"",IF(F119="Pending",IF(AND(ISNUMBER(Dashboard!$B$4),Dashboard!$B$4&gt;=DATE(1950,1,1),Dashboard!$B$4&lt;=DATE(2099,12,31)),Dashboard!$B$4-B119,""),IF(AND(ISNUMBER(H119),H119&gt;=DATE(1950,1,1),H119&lt;=DATE(2099,12,31)),H119-B119,""))))</f>
        <v/>
      </c>
      <c r="J119" s="21" t="str">
        <f>IF(NOT(COUNTA(A119:H119)&gt;0),"",IF(NOT(AND(ISNUMBER('Change Orders'!$B$2),'Change Orders'!$B$2&gt;=0,'Change Orders'!$B$2&lt;=1000000000)),"Check data",'Change Orders'!$B$2+SUMIFS($G$5:G119,$F$5:F119,"Approved")))</f>
        <v/>
      </c>
      <c r="K119" s="22" t="str">
        <f>IF(NOT(COUNTA(A119:H119)&gt;0),"",IF(LEN(A119)=0,"Check ID",IF(SUMPRODUCT(--($A$5:$A$501=A119))&gt;1,"Duplicate ID",IF(OR(NOT(AND(ISNUMBER(B119),B119&gt;=DATE(1950,1,1),B119&lt;=DATE(2099,12,31))),NOT(OR(F119="Pending",F119="Approved",F119="Rejected",F119="Void")),AND(LEN(D119)&gt;0,NOT(OR(D119="Owner",D119="GC",D119="Field",D119="Design team"))),NOT(ISNUMBER(E119)),E119&lt;-100000000,E119&gt;100000000,AND(LEN(G119)&gt;0,OR(NOT(ISNUMBER(G119)),G119&lt;-100000000,G119&gt;100000000)),AND(F119="Approved",LEN(G119)=0),AND(LEN(G119)&gt;0,F119&lt;&gt;"Approved"),AND(OR(F119="Approved",F119="Rejected",F119="Void"),LEN(H119)=0),AND(LEN(H119)&gt;0,NOT(AND(ISNUMBER(H119),H119&gt;=DATE(1950,1,1),H119&lt;=DATE(2099,12,31)))),IF(AND(AND(ISNUMBER(H119),H119&gt;=DATE(1950,1,1),H119&lt;=DATE(2099,12,31)),AND(ISNUMBER(B119),B119&gt;=DATE(1950,1,1),B119&lt;=DATE(2099,12,31))),H119&lt;B119,FALSE)),"Check inputs","OK"))))</f>
        <v/>
      </c>
    </row>
    <row r="120" spans="1:11" x14ac:dyDescent="0.25">
      <c r="A120" s="16"/>
      <c r="B120" s="17"/>
      <c r="C120" s="18"/>
      <c r="D120" s="16"/>
      <c r="E120" s="19"/>
      <c r="F120" s="16"/>
      <c r="G120" s="19"/>
      <c r="H120" s="17"/>
      <c r="I120" s="20" t="str">
        <f>IF(NOT(COUNTA(A120:H120)&gt;0),"",IF(NOT(AND(ISNUMBER(B120),B120&gt;=DATE(1950,1,1),B120&lt;=DATE(2099,12,31))),"",IF(F120="Pending",IF(AND(ISNUMBER(Dashboard!$B$4),Dashboard!$B$4&gt;=DATE(1950,1,1),Dashboard!$B$4&lt;=DATE(2099,12,31)),Dashboard!$B$4-B120,""),IF(AND(ISNUMBER(H120),H120&gt;=DATE(1950,1,1),H120&lt;=DATE(2099,12,31)),H120-B120,""))))</f>
        <v/>
      </c>
      <c r="J120" s="21" t="str">
        <f>IF(NOT(COUNTA(A120:H120)&gt;0),"",IF(NOT(AND(ISNUMBER('Change Orders'!$B$2),'Change Orders'!$B$2&gt;=0,'Change Orders'!$B$2&lt;=1000000000)),"Check data",'Change Orders'!$B$2+SUMIFS($G$5:G120,$F$5:F120,"Approved")))</f>
        <v/>
      </c>
      <c r="K120" s="22" t="str">
        <f>IF(NOT(COUNTA(A120:H120)&gt;0),"",IF(LEN(A120)=0,"Check ID",IF(SUMPRODUCT(--($A$5:$A$501=A120))&gt;1,"Duplicate ID",IF(OR(NOT(AND(ISNUMBER(B120),B120&gt;=DATE(1950,1,1),B120&lt;=DATE(2099,12,31))),NOT(OR(F120="Pending",F120="Approved",F120="Rejected",F120="Void")),AND(LEN(D120)&gt;0,NOT(OR(D120="Owner",D120="GC",D120="Field",D120="Design team"))),NOT(ISNUMBER(E120)),E120&lt;-100000000,E120&gt;100000000,AND(LEN(G120)&gt;0,OR(NOT(ISNUMBER(G120)),G120&lt;-100000000,G120&gt;100000000)),AND(F120="Approved",LEN(G120)=0),AND(LEN(G120)&gt;0,F120&lt;&gt;"Approved"),AND(OR(F120="Approved",F120="Rejected",F120="Void"),LEN(H120)=0),AND(LEN(H120)&gt;0,NOT(AND(ISNUMBER(H120),H120&gt;=DATE(1950,1,1),H120&lt;=DATE(2099,12,31)))),IF(AND(AND(ISNUMBER(H120),H120&gt;=DATE(1950,1,1),H120&lt;=DATE(2099,12,31)),AND(ISNUMBER(B120),B120&gt;=DATE(1950,1,1),B120&lt;=DATE(2099,12,31))),H120&lt;B120,FALSE)),"Check inputs","OK"))))</f>
        <v/>
      </c>
    </row>
    <row r="121" spans="1:11" x14ac:dyDescent="0.25">
      <c r="A121" s="16"/>
      <c r="B121" s="17"/>
      <c r="C121" s="18"/>
      <c r="D121" s="16"/>
      <c r="E121" s="19"/>
      <c r="F121" s="16"/>
      <c r="G121" s="19"/>
      <c r="H121" s="17"/>
      <c r="I121" s="20" t="str">
        <f>IF(NOT(COUNTA(A121:H121)&gt;0),"",IF(NOT(AND(ISNUMBER(B121),B121&gt;=DATE(1950,1,1),B121&lt;=DATE(2099,12,31))),"",IF(F121="Pending",IF(AND(ISNUMBER(Dashboard!$B$4),Dashboard!$B$4&gt;=DATE(1950,1,1),Dashboard!$B$4&lt;=DATE(2099,12,31)),Dashboard!$B$4-B121,""),IF(AND(ISNUMBER(H121),H121&gt;=DATE(1950,1,1),H121&lt;=DATE(2099,12,31)),H121-B121,""))))</f>
        <v/>
      </c>
      <c r="J121" s="21" t="str">
        <f>IF(NOT(COUNTA(A121:H121)&gt;0),"",IF(NOT(AND(ISNUMBER('Change Orders'!$B$2),'Change Orders'!$B$2&gt;=0,'Change Orders'!$B$2&lt;=1000000000)),"Check data",'Change Orders'!$B$2+SUMIFS($G$5:G121,$F$5:F121,"Approved")))</f>
        <v/>
      </c>
      <c r="K121" s="22" t="str">
        <f>IF(NOT(COUNTA(A121:H121)&gt;0),"",IF(LEN(A121)=0,"Check ID",IF(SUMPRODUCT(--($A$5:$A$501=A121))&gt;1,"Duplicate ID",IF(OR(NOT(AND(ISNUMBER(B121),B121&gt;=DATE(1950,1,1),B121&lt;=DATE(2099,12,31))),NOT(OR(F121="Pending",F121="Approved",F121="Rejected",F121="Void")),AND(LEN(D121)&gt;0,NOT(OR(D121="Owner",D121="GC",D121="Field",D121="Design team"))),NOT(ISNUMBER(E121)),E121&lt;-100000000,E121&gt;100000000,AND(LEN(G121)&gt;0,OR(NOT(ISNUMBER(G121)),G121&lt;-100000000,G121&gt;100000000)),AND(F121="Approved",LEN(G121)=0),AND(LEN(G121)&gt;0,F121&lt;&gt;"Approved"),AND(OR(F121="Approved",F121="Rejected",F121="Void"),LEN(H121)=0),AND(LEN(H121)&gt;0,NOT(AND(ISNUMBER(H121),H121&gt;=DATE(1950,1,1),H121&lt;=DATE(2099,12,31)))),IF(AND(AND(ISNUMBER(H121),H121&gt;=DATE(1950,1,1),H121&lt;=DATE(2099,12,31)),AND(ISNUMBER(B121),B121&gt;=DATE(1950,1,1),B121&lt;=DATE(2099,12,31))),H121&lt;B121,FALSE)),"Check inputs","OK"))))</f>
        <v/>
      </c>
    </row>
    <row r="122" spans="1:11" x14ac:dyDescent="0.25">
      <c r="A122" s="16"/>
      <c r="B122" s="17"/>
      <c r="C122" s="18"/>
      <c r="D122" s="16"/>
      <c r="E122" s="19"/>
      <c r="F122" s="16"/>
      <c r="G122" s="19"/>
      <c r="H122" s="17"/>
      <c r="I122" s="20" t="str">
        <f>IF(NOT(COUNTA(A122:H122)&gt;0),"",IF(NOT(AND(ISNUMBER(B122),B122&gt;=DATE(1950,1,1),B122&lt;=DATE(2099,12,31))),"",IF(F122="Pending",IF(AND(ISNUMBER(Dashboard!$B$4),Dashboard!$B$4&gt;=DATE(1950,1,1),Dashboard!$B$4&lt;=DATE(2099,12,31)),Dashboard!$B$4-B122,""),IF(AND(ISNUMBER(H122),H122&gt;=DATE(1950,1,1),H122&lt;=DATE(2099,12,31)),H122-B122,""))))</f>
        <v/>
      </c>
      <c r="J122" s="21" t="str">
        <f>IF(NOT(COUNTA(A122:H122)&gt;0),"",IF(NOT(AND(ISNUMBER('Change Orders'!$B$2),'Change Orders'!$B$2&gt;=0,'Change Orders'!$B$2&lt;=1000000000)),"Check data",'Change Orders'!$B$2+SUMIFS($G$5:G122,$F$5:F122,"Approved")))</f>
        <v/>
      </c>
      <c r="K122" s="22" t="str">
        <f>IF(NOT(COUNTA(A122:H122)&gt;0),"",IF(LEN(A122)=0,"Check ID",IF(SUMPRODUCT(--($A$5:$A$501=A122))&gt;1,"Duplicate ID",IF(OR(NOT(AND(ISNUMBER(B122),B122&gt;=DATE(1950,1,1),B122&lt;=DATE(2099,12,31))),NOT(OR(F122="Pending",F122="Approved",F122="Rejected",F122="Void")),AND(LEN(D122)&gt;0,NOT(OR(D122="Owner",D122="GC",D122="Field",D122="Design team"))),NOT(ISNUMBER(E122)),E122&lt;-100000000,E122&gt;100000000,AND(LEN(G122)&gt;0,OR(NOT(ISNUMBER(G122)),G122&lt;-100000000,G122&gt;100000000)),AND(F122="Approved",LEN(G122)=0),AND(LEN(G122)&gt;0,F122&lt;&gt;"Approved"),AND(OR(F122="Approved",F122="Rejected",F122="Void"),LEN(H122)=0),AND(LEN(H122)&gt;0,NOT(AND(ISNUMBER(H122),H122&gt;=DATE(1950,1,1),H122&lt;=DATE(2099,12,31)))),IF(AND(AND(ISNUMBER(H122),H122&gt;=DATE(1950,1,1),H122&lt;=DATE(2099,12,31)),AND(ISNUMBER(B122),B122&gt;=DATE(1950,1,1),B122&lt;=DATE(2099,12,31))),H122&lt;B122,FALSE)),"Check inputs","OK"))))</f>
        <v/>
      </c>
    </row>
    <row r="123" spans="1:11" x14ac:dyDescent="0.25">
      <c r="A123" s="16"/>
      <c r="B123" s="17"/>
      <c r="C123" s="18"/>
      <c r="D123" s="16"/>
      <c r="E123" s="19"/>
      <c r="F123" s="16"/>
      <c r="G123" s="19"/>
      <c r="H123" s="17"/>
      <c r="I123" s="20" t="str">
        <f>IF(NOT(COUNTA(A123:H123)&gt;0),"",IF(NOT(AND(ISNUMBER(B123),B123&gt;=DATE(1950,1,1),B123&lt;=DATE(2099,12,31))),"",IF(F123="Pending",IF(AND(ISNUMBER(Dashboard!$B$4),Dashboard!$B$4&gt;=DATE(1950,1,1),Dashboard!$B$4&lt;=DATE(2099,12,31)),Dashboard!$B$4-B123,""),IF(AND(ISNUMBER(H123),H123&gt;=DATE(1950,1,1),H123&lt;=DATE(2099,12,31)),H123-B123,""))))</f>
        <v/>
      </c>
      <c r="J123" s="21" t="str">
        <f>IF(NOT(COUNTA(A123:H123)&gt;0),"",IF(NOT(AND(ISNUMBER('Change Orders'!$B$2),'Change Orders'!$B$2&gt;=0,'Change Orders'!$B$2&lt;=1000000000)),"Check data",'Change Orders'!$B$2+SUMIFS($G$5:G123,$F$5:F123,"Approved")))</f>
        <v/>
      </c>
      <c r="K123" s="22" t="str">
        <f>IF(NOT(COUNTA(A123:H123)&gt;0),"",IF(LEN(A123)=0,"Check ID",IF(SUMPRODUCT(--($A$5:$A$501=A123))&gt;1,"Duplicate ID",IF(OR(NOT(AND(ISNUMBER(B123),B123&gt;=DATE(1950,1,1),B123&lt;=DATE(2099,12,31))),NOT(OR(F123="Pending",F123="Approved",F123="Rejected",F123="Void")),AND(LEN(D123)&gt;0,NOT(OR(D123="Owner",D123="GC",D123="Field",D123="Design team"))),NOT(ISNUMBER(E123)),E123&lt;-100000000,E123&gt;100000000,AND(LEN(G123)&gt;0,OR(NOT(ISNUMBER(G123)),G123&lt;-100000000,G123&gt;100000000)),AND(F123="Approved",LEN(G123)=0),AND(LEN(G123)&gt;0,F123&lt;&gt;"Approved"),AND(OR(F123="Approved",F123="Rejected",F123="Void"),LEN(H123)=0),AND(LEN(H123)&gt;0,NOT(AND(ISNUMBER(H123),H123&gt;=DATE(1950,1,1),H123&lt;=DATE(2099,12,31)))),IF(AND(AND(ISNUMBER(H123),H123&gt;=DATE(1950,1,1),H123&lt;=DATE(2099,12,31)),AND(ISNUMBER(B123),B123&gt;=DATE(1950,1,1),B123&lt;=DATE(2099,12,31))),H123&lt;B123,FALSE)),"Check inputs","OK"))))</f>
        <v/>
      </c>
    </row>
    <row r="124" spans="1:11" x14ac:dyDescent="0.25">
      <c r="A124" s="16"/>
      <c r="B124" s="17"/>
      <c r="C124" s="18"/>
      <c r="D124" s="16"/>
      <c r="E124" s="19"/>
      <c r="F124" s="16"/>
      <c r="G124" s="19"/>
      <c r="H124" s="17"/>
      <c r="I124" s="20" t="str">
        <f>IF(NOT(COUNTA(A124:H124)&gt;0),"",IF(NOT(AND(ISNUMBER(B124),B124&gt;=DATE(1950,1,1),B124&lt;=DATE(2099,12,31))),"",IF(F124="Pending",IF(AND(ISNUMBER(Dashboard!$B$4),Dashboard!$B$4&gt;=DATE(1950,1,1),Dashboard!$B$4&lt;=DATE(2099,12,31)),Dashboard!$B$4-B124,""),IF(AND(ISNUMBER(H124),H124&gt;=DATE(1950,1,1),H124&lt;=DATE(2099,12,31)),H124-B124,""))))</f>
        <v/>
      </c>
      <c r="J124" s="21" t="str">
        <f>IF(NOT(COUNTA(A124:H124)&gt;0),"",IF(NOT(AND(ISNUMBER('Change Orders'!$B$2),'Change Orders'!$B$2&gt;=0,'Change Orders'!$B$2&lt;=1000000000)),"Check data",'Change Orders'!$B$2+SUMIFS($G$5:G124,$F$5:F124,"Approved")))</f>
        <v/>
      </c>
      <c r="K124" s="22" t="str">
        <f>IF(NOT(COUNTA(A124:H124)&gt;0),"",IF(LEN(A124)=0,"Check ID",IF(SUMPRODUCT(--($A$5:$A$501=A124))&gt;1,"Duplicate ID",IF(OR(NOT(AND(ISNUMBER(B124),B124&gt;=DATE(1950,1,1),B124&lt;=DATE(2099,12,31))),NOT(OR(F124="Pending",F124="Approved",F124="Rejected",F124="Void")),AND(LEN(D124)&gt;0,NOT(OR(D124="Owner",D124="GC",D124="Field",D124="Design team"))),NOT(ISNUMBER(E124)),E124&lt;-100000000,E124&gt;100000000,AND(LEN(G124)&gt;0,OR(NOT(ISNUMBER(G124)),G124&lt;-100000000,G124&gt;100000000)),AND(F124="Approved",LEN(G124)=0),AND(LEN(G124)&gt;0,F124&lt;&gt;"Approved"),AND(OR(F124="Approved",F124="Rejected",F124="Void"),LEN(H124)=0),AND(LEN(H124)&gt;0,NOT(AND(ISNUMBER(H124),H124&gt;=DATE(1950,1,1),H124&lt;=DATE(2099,12,31)))),IF(AND(AND(ISNUMBER(H124),H124&gt;=DATE(1950,1,1),H124&lt;=DATE(2099,12,31)),AND(ISNUMBER(B124),B124&gt;=DATE(1950,1,1),B124&lt;=DATE(2099,12,31))),H124&lt;B124,FALSE)),"Check inputs","OK"))))</f>
        <v/>
      </c>
    </row>
    <row r="125" spans="1:11" x14ac:dyDescent="0.25">
      <c r="A125" s="16"/>
      <c r="B125" s="17"/>
      <c r="C125" s="18"/>
      <c r="D125" s="16"/>
      <c r="E125" s="19"/>
      <c r="F125" s="16"/>
      <c r="G125" s="19"/>
      <c r="H125" s="17"/>
      <c r="I125" s="20" t="str">
        <f>IF(NOT(COUNTA(A125:H125)&gt;0),"",IF(NOT(AND(ISNUMBER(B125),B125&gt;=DATE(1950,1,1),B125&lt;=DATE(2099,12,31))),"",IF(F125="Pending",IF(AND(ISNUMBER(Dashboard!$B$4),Dashboard!$B$4&gt;=DATE(1950,1,1),Dashboard!$B$4&lt;=DATE(2099,12,31)),Dashboard!$B$4-B125,""),IF(AND(ISNUMBER(H125),H125&gt;=DATE(1950,1,1),H125&lt;=DATE(2099,12,31)),H125-B125,""))))</f>
        <v/>
      </c>
      <c r="J125" s="21" t="str">
        <f>IF(NOT(COUNTA(A125:H125)&gt;0),"",IF(NOT(AND(ISNUMBER('Change Orders'!$B$2),'Change Orders'!$B$2&gt;=0,'Change Orders'!$B$2&lt;=1000000000)),"Check data",'Change Orders'!$B$2+SUMIFS($G$5:G125,$F$5:F125,"Approved")))</f>
        <v/>
      </c>
      <c r="K125" s="22" t="str">
        <f>IF(NOT(COUNTA(A125:H125)&gt;0),"",IF(LEN(A125)=0,"Check ID",IF(SUMPRODUCT(--($A$5:$A$501=A125))&gt;1,"Duplicate ID",IF(OR(NOT(AND(ISNUMBER(B125),B125&gt;=DATE(1950,1,1),B125&lt;=DATE(2099,12,31))),NOT(OR(F125="Pending",F125="Approved",F125="Rejected",F125="Void")),AND(LEN(D125)&gt;0,NOT(OR(D125="Owner",D125="GC",D125="Field",D125="Design team"))),NOT(ISNUMBER(E125)),E125&lt;-100000000,E125&gt;100000000,AND(LEN(G125)&gt;0,OR(NOT(ISNUMBER(G125)),G125&lt;-100000000,G125&gt;100000000)),AND(F125="Approved",LEN(G125)=0),AND(LEN(G125)&gt;0,F125&lt;&gt;"Approved"),AND(OR(F125="Approved",F125="Rejected",F125="Void"),LEN(H125)=0),AND(LEN(H125)&gt;0,NOT(AND(ISNUMBER(H125),H125&gt;=DATE(1950,1,1),H125&lt;=DATE(2099,12,31)))),IF(AND(AND(ISNUMBER(H125),H125&gt;=DATE(1950,1,1),H125&lt;=DATE(2099,12,31)),AND(ISNUMBER(B125),B125&gt;=DATE(1950,1,1),B125&lt;=DATE(2099,12,31))),H125&lt;B125,FALSE)),"Check inputs","OK"))))</f>
        <v/>
      </c>
    </row>
    <row r="126" spans="1:11" x14ac:dyDescent="0.25">
      <c r="A126" s="16"/>
      <c r="B126" s="17"/>
      <c r="C126" s="18"/>
      <c r="D126" s="16"/>
      <c r="E126" s="19"/>
      <c r="F126" s="16"/>
      <c r="G126" s="19"/>
      <c r="H126" s="17"/>
      <c r="I126" s="20" t="str">
        <f>IF(NOT(COUNTA(A126:H126)&gt;0),"",IF(NOT(AND(ISNUMBER(B126),B126&gt;=DATE(1950,1,1),B126&lt;=DATE(2099,12,31))),"",IF(F126="Pending",IF(AND(ISNUMBER(Dashboard!$B$4),Dashboard!$B$4&gt;=DATE(1950,1,1),Dashboard!$B$4&lt;=DATE(2099,12,31)),Dashboard!$B$4-B126,""),IF(AND(ISNUMBER(H126),H126&gt;=DATE(1950,1,1),H126&lt;=DATE(2099,12,31)),H126-B126,""))))</f>
        <v/>
      </c>
      <c r="J126" s="21" t="str">
        <f>IF(NOT(COUNTA(A126:H126)&gt;0),"",IF(NOT(AND(ISNUMBER('Change Orders'!$B$2),'Change Orders'!$B$2&gt;=0,'Change Orders'!$B$2&lt;=1000000000)),"Check data",'Change Orders'!$B$2+SUMIFS($G$5:G126,$F$5:F126,"Approved")))</f>
        <v/>
      </c>
      <c r="K126" s="22" t="str">
        <f>IF(NOT(COUNTA(A126:H126)&gt;0),"",IF(LEN(A126)=0,"Check ID",IF(SUMPRODUCT(--($A$5:$A$501=A126))&gt;1,"Duplicate ID",IF(OR(NOT(AND(ISNUMBER(B126),B126&gt;=DATE(1950,1,1),B126&lt;=DATE(2099,12,31))),NOT(OR(F126="Pending",F126="Approved",F126="Rejected",F126="Void")),AND(LEN(D126)&gt;0,NOT(OR(D126="Owner",D126="GC",D126="Field",D126="Design team"))),NOT(ISNUMBER(E126)),E126&lt;-100000000,E126&gt;100000000,AND(LEN(G126)&gt;0,OR(NOT(ISNUMBER(G126)),G126&lt;-100000000,G126&gt;100000000)),AND(F126="Approved",LEN(G126)=0),AND(LEN(G126)&gt;0,F126&lt;&gt;"Approved"),AND(OR(F126="Approved",F126="Rejected",F126="Void"),LEN(H126)=0),AND(LEN(H126)&gt;0,NOT(AND(ISNUMBER(H126),H126&gt;=DATE(1950,1,1),H126&lt;=DATE(2099,12,31)))),IF(AND(AND(ISNUMBER(H126),H126&gt;=DATE(1950,1,1),H126&lt;=DATE(2099,12,31)),AND(ISNUMBER(B126),B126&gt;=DATE(1950,1,1),B126&lt;=DATE(2099,12,31))),H126&lt;B126,FALSE)),"Check inputs","OK"))))</f>
        <v/>
      </c>
    </row>
    <row r="127" spans="1:11" x14ac:dyDescent="0.25">
      <c r="A127" s="16"/>
      <c r="B127" s="17"/>
      <c r="C127" s="18"/>
      <c r="D127" s="16"/>
      <c r="E127" s="19"/>
      <c r="F127" s="16"/>
      <c r="G127" s="19"/>
      <c r="H127" s="17"/>
      <c r="I127" s="20" t="str">
        <f>IF(NOT(COUNTA(A127:H127)&gt;0),"",IF(NOT(AND(ISNUMBER(B127),B127&gt;=DATE(1950,1,1),B127&lt;=DATE(2099,12,31))),"",IF(F127="Pending",IF(AND(ISNUMBER(Dashboard!$B$4),Dashboard!$B$4&gt;=DATE(1950,1,1),Dashboard!$B$4&lt;=DATE(2099,12,31)),Dashboard!$B$4-B127,""),IF(AND(ISNUMBER(H127),H127&gt;=DATE(1950,1,1),H127&lt;=DATE(2099,12,31)),H127-B127,""))))</f>
        <v/>
      </c>
      <c r="J127" s="21" t="str">
        <f>IF(NOT(COUNTA(A127:H127)&gt;0),"",IF(NOT(AND(ISNUMBER('Change Orders'!$B$2),'Change Orders'!$B$2&gt;=0,'Change Orders'!$B$2&lt;=1000000000)),"Check data",'Change Orders'!$B$2+SUMIFS($G$5:G127,$F$5:F127,"Approved")))</f>
        <v/>
      </c>
      <c r="K127" s="22" t="str">
        <f>IF(NOT(COUNTA(A127:H127)&gt;0),"",IF(LEN(A127)=0,"Check ID",IF(SUMPRODUCT(--($A$5:$A$501=A127))&gt;1,"Duplicate ID",IF(OR(NOT(AND(ISNUMBER(B127),B127&gt;=DATE(1950,1,1),B127&lt;=DATE(2099,12,31))),NOT(OR(F127="Pending",F127="Approved",F127="Rejected",F127="Void")),AND(LEN(D127)&gt;0,NOT(OR(D127="Owner",D127="GC",D127="Field",D127="Design team"))),NOT(ISNUMBER(E127)),E127&lt;-100000000,E127&gt;100000000,AND(LEN(G127)&gt;0,OR(NOT(ISNUMBER(G127)),G127&lt;-100000000,G127&gt;100000000)),AND(F127="Approved",LEN(G127)=0),AND(LEN(G127)&gt;0,F127&lt;&gt;"Approved"),AND(OR(F127="Approved",F127="Rejected",F127="Void"),LEN(H127)=0),AND(LEN(H127)&gt;0,NOT(AND(ISNUMBER(H127),H127&gt;=DATE(1950,1,1),H127&lt;=DATE(2099,12,31)))),IF(AND(AND(ISNUMBER(H127),H127&gt;=DATE(1950,1,1),H127&lt;=DATE(2099,12,31)),AND(ISNUMBER(B127),B127&gt;=DATE(1950,1,1),B127&lt;=DATE(2099,12,31))),H127&lt;B127,FALSE)),"Check inputs","OK"))))</f>
        <v/>
      </c>
    </row>
    <row r="128" spans="1:11" x14ac:dyDescent="0.25">
      <c r="A128" s="16"/>
      <c r="B128" s="17"/>
      <c r="C128" s="18"/>
      <c r="D128" s="16"/>
      <c r="E128" s="19"/>
      <c r="F128" s="16"/>
      <c r="G128" s="19"/>
      <c r="H128" s="17"/>
      <c r="I128" s="20" t="str">
        <f>IF(NOT(COUNTA(A128:H128)&gt;0),"",IF(NOT(AND(ISNUMBER(B128),B128&gt;=DATE(1950,1,1),B128&lt;=DATE(2099,12,31))),"",IF(F128="Pending",IF(AND(ISNUMBER(Dashboard!$B$4),Dashboard!$B$4&gt;=DATE(1950,1,1),Dashboard!$B$4&lt;=DATE(2099,12,31)),Dashboard!$B$4-B128,""),IF(AND(ISNUMBER(H128),H128&gt;=DATE(1950,1,1),H128&lt;=DATE(2099,12,31)),H128-B128,""))))</f>
        <v/>
      </c>
      <c r="J128" s="21" t="str">
        <f>IF(NOT(COUNTA(A128:H128)&gt;0),"",IF(NOT(AND(ISNUMBER('Change Orders'!$B$2),'Change Orders'!$B$2&gt;=0,'Change Orders'!$B$2&lt;=1000000000)),"Check data",'Change Orders'!$B$2+SUMIFS($G$5:G128,$F$5:F128,"Approved")))</f>
        <v/>
      </c>
      <c r="K128" s="22" t="str">
        <f>IF(NOT(COUNTA(A128:H128)&gt;0),"",IF(LEN(A128)=0,"Check ID",IF(SUMPRODUCT(--($A$5:$A$501=A128))&gt;1,"Duplicate ID",IF(OR(NOT(AND(ISNUMBER(B128),B128&gt;=DATE(1950,1,1),B128&lt;=DATE(2099,12,31))),NOT(OR(F128="Pending",F128="Approved",F128="Rejected",F128="Void")),AND(LEN(D128)&gt;0,NOT(OR(D128="Owner",D128="GC",D128="Field",D128="Design team"))),NOT(ISNUMBER(E128)),E128&lt;-100000000,E128&gt;100000000,AND(LEN(G128)&gt;0,OR(NOT(ISNUMBER(G128)),G128&lt;-100000000,G128&gt;100000000)),AND(F128="Approved",LEN(G128)=0),AND(LEN(G128)&gt;0,F128&lt;&gt;"Approved"),AND(OR(F128="Approved",F128="Rejected",F128="Void"),LEN(H128)=0),AND(LEN(H128)&gt;0,NOT(AND(ISNUMBER(H128),H128&gt;=DATE(1950,1,1),H128&lt;=DATE(2099,12,31)))),IF(AND(AND(ISNUMBER(H128),H128&gt;=DATE(1950,1,1),H128&lt;=DATE(2099,12,31)),AND(ISNUMBER(B128),B128&gt;=DATE(1950,1,1),B128&lt;=DATE(2099,12,31))),H128&lt;B128,FALSE)),"Check inputs","OK"))))</f>
        <v/>
      </c>
    </row>
    <row r="129" spans="1:11" x14ac:dyDescent="0.25">
      <c r="A129" s="16"/>
      <c r="B129" s="17"/>
      <c r="C129" s="18"/>
      <c r="D129" s="16"/>
      <c r="E129" s="19"/>
      <c r="F129" s="16"/>
      <c r="G129" s="19"/>
      <c r="H129" s="17"/>
      <c r="I129" s="20" t="str">
        <f>IF(NOT(COUNTA(A129:H129)&gt;0),"",IF(NOT(AND(ISNUMBER(B129),B129&gt;=DATE(1950,1,1),B129&lt;=DATE(2099,12,31))),"",IF(F129="Pending",IF(AND(ISNUMBER(Dashboard!$B$4),Dashboard!$B$4&gt;=DATE(1950,1,1),Dashboard!$B$4&lt;=DATE(2099,12,31)),Dashboard!$B$4-B129,""),IF(AND(ISNUMBER(H129),H129&gt;=DATE(1950,1,1),H129&lt;=DATE(2099,12,31)),H129-B129,""))))</f>
        <v/>
      </c>
      <c r="J129" s="21" t="str">
        <f>IF(NOT(COUNTA(A129:H129)&gt;0),"",IF(NOT(AND(ISNUMBER('Change Orders'!$B$2),'Change Orders'!$B$2&gt;=0,'Change Orders'!$B$2&lt;=1000000000)),"Check data",'Change Orders'!$B$2+SUMIFS($G$5:G129,$F$5:F129,"Approved")))</f>
        <v/>
      </c>
      <c r="K129" s="22" t="str">
        <f>IF(NOT(COUNTA(A129:H129)&gt;0),"",IF(LEN(A129)=0,"Check ID",IF(SUMPRODUCT(--($A$5:$A$501=A129))&gt;1,"Duplicate ID",IF(OR(NOT(AND(ISNUMBER(B129),B129&gt;=DATE(1950,1,1),B129&lt;=DATE(2099,12,31))),NOT(OR(F129="Pending",F129="Approved",F129="Rejected",F129="Void")),AND(LEN(D129)&gt;0,NOT(OR(D129="Owner",D129="GC",D129="Field",D129="Design team"))),NOT(ISNUMBER(E129)),E129&lt;-100000000,E129&gt;100000000,AND(LEN(G129)&gt;0,OR(NOT(ISNUMBER(G129)),G129&lt;-100000000,G129&gt;100000000)),AND(F129="Approved",LEN(G129)=0),AND(LEN(G129)&gt;0,F129&lt;&gt;"Approved"),AND(OR(F129="Approved",F129="Rejected",F129="Void"),LEN(H129)=0),AND(LEN(H129)&gt;0,NOT(AND(ISNUMBER(H129),H129&gt;=DATE(1950,1,1),H129&lt;=DATE(2099,12,31)))),IF(AND(AND(ISNUMBER(H129),H129&gt;=DATE(1950,1,1),H129&lt;=DATE(2099,12,31)),AND(ISNUMBER(B129),B129&gt;=DATE(1950,1,1),B129&lt;=DATE(2099,12,31))),H129&lt;B129,FALSE)),"Check inputs","OK"))))</f>
        <v/>
      </c>
    </row>
    <row r="130" spans="1:11" x14ac:dyDescent="0.25">
      <c r="A130" s="16"/>
      <c r="B130" s="17"/>
      <c r="C130" s="18"/>
      <c r="D130" s="16"/>
      <c r="E130" s="19"/>
      <c r="F130" s="16"/>
      <c r="G130" s="19"/>
      <c r="H130" s="17"/>
      <c r="I130" s="20" t="str">
        <f>IF(NOT(COUNTA(A130:H130)&gt;0),"",IF(NOT(AND(ISNUMBER(B130),B130&gt;=DATE(1950,1,1),B130&lt;=DATE(2099,12,31))),"",IF(F130="Pending",IF(AND(ISNUMBER(Dashboard!$B$4),Dashboard!$B$4&gt;=DATE(1950,1,1),Dashboard!$B$4&lt;=DATE(2099,12,31)),Dashboard!$B$4-B130,""),IF(AND(ISNUMBER(H130),H130&gt;=DATE(1950,1,1),H130&lt;=DATE(2099,12,31)),H130-B130,""))))</f>
        <v/>
      </c>
      <c r="J130" s="21" t="str">
        <f>IF(NOT(COUNTA(A130:H130)&gt;0),"",IF(NOT(AND(ISNUMBER('Change Orders'!$B$2),'Change Orders'!$B$2&gt;=0,'Change Orders'!$B$2&lt;=1000000000)),"Check data",'Change Orders'!$B$2+SUMIFS($G$5:G130,$F$5:F130,"Approved")))</f>
        <v/>
      </c>
      <c r="K130" s="22" t="str">
        <f>IF(NOT(COUNTA(A130:H130)&gt;0),"",IF(LEN(A130)=0,"Check ID",IF(SUMPRODUCT(--($A$5:$A$501=A130))&gt;1,"Duplicate ID",IF(OR(NOT(AND(ISNUMBER(B130),B130&gt;=DATE(1950,1,1),B130&lt;=DATE(2099,12,31))),NOT(OR(F130="Pending",F130="Approved",F130="Rejected",F130="Void")),AND(LEN(D130)&gt;0,NOT(OR(D130="Owner",D130="GC",D130="Field",D130="Design team"))),NOT(ISNUMBER(E130)),E130&lt;-100000000,E130&gt;100000000,AND(LEN(G130)&gt;0,OR(NOT(ISNUMBER(G130)),G130&lt;-100000000,G130&gt;100000000)),AND(F130="Approved",LEN(G130)=0),AND(LEN(G130)&gt;0,F130&lt;&gt;"Approved"),AND(OR(F130="Approved",F130="Rejected",F130="Void"),LEN(H130)=0),AND(LEN(H130)&gt;0,NOT(AND(ISNUMBER(H130),H130&gt;=DATE(1950,1,1),H130&lt;=DATE(2099,12,31)))),IF(AND(AND(ISNUMBER(H130),H130&gt;=DATE(1950,1,1),H130&lt;=DATE(2099,12,31)),AND(ISNUMBER(B130),B130&gt;=DATE(1950,1,1),B130&lt;=DATE(2099,12,31))),H130&lt;B130,FALSE)),"Check inputs","OK"))))</f>
        <v/>
      </c>
    </row>
    <row r="131" spans="1:11" x14ac:dyDescent="0.25">
      <c r="A131" s="16"/>
      <c r="B131" s="17"/>
      <c r="C131" s="18"/>
      <c r="D131" s="16"/>
      <c r="E131" s="19"/>
      <c r="F131" s="16"/>
      <c r="G131" s="19"/>
      <c r="H131" s="17"/>
      <c r="I131" s="20" t="str">
        <f>IF(NOT(COUNTA(A131:H131)&gt;0),"",IF(NOT(AND(ISNUMBER(B131),B131&gt;=DATE(1950,1,1),B131&lt;=DATE(2099,12,31))),"",IF(F131="Pending",IF(AND(ISNUMBER(Dashboard!$B$4),Dashboard!$B$4&gt;=DATE(1950,1,1),Dashboard!$B$4&lt;=DATE(2099,12,31)),Dashboard!$B$4-B131,""),IF(AND(ISNUMBER(H131),H131&gt;=DATE(1950,1,1),H131&lt;=DATE(2099,12,31)),H131-B131,""))))</f>
        <v/>
      </c>
      <c r="J131" s="21" t="str">
        <f>IF(NOT(COUNTA(A131:H131)&gt;0),"",IF(NOT(AND(ISNUMBER('Change Orders'!$B$2),'Change Orders'!$B$2&gt;=0,'Change Orders'!$B$2&lt;=1000000000)),"Check data",'Change Orders'!$B$2+SUMIFS($G$5:G131,$F$5:F131,"Approved")))</f>
        <v/>
      </c>
      <c r="K131" s="22" t="str">
        <f>IF(NOT(COUNTA(A131:H131)&gt;0),"",IF(LEN(A131)=0,"Check ID",IF(SUMPRODUCT(--($A$5:$A$501=A131))&gt;1,"Duplicate ID",IF(OR(NOT(AND(ISNUMBER(B131),B131&gt;=DATE(1950,1,1),B131&lt;=DATE(2099,12,31))),NOT(OR(F131="Pending",F131="Approved",F131="Rejected",F131="Void")),AND(LEN(D131)&gt;0,NOT(OR(D131="Owner",D131="GC",D131="Field",D131="Design team"))),NOT(ISNUMBER(E131)),E131&lt;-100000000,E131&gt;100000000,AND(LEN(G131)&gt;0,OR(NOT(ISNUMBER(G131)),G131&lt;-100000000,G131&gt;100000000)),AND(F131="Approved",LEN(G131)=0),AND(LEN(G131)&gt;0,F131&lt;&gt;"Approved"),AND(OR(F131="Approved",F131="Rejected",F131="Void"),LEN(H131)=0),AND(LEN(H131)&gt;0,NOT(AND(ISNUMBER(H131),H131&gt;=DATE(1950,1,1),H131&lt;=DATE(2099,12,31)))),IF(AND(AND(ISNUMBER(H131),H131&gt;=DATE(1950,1,1),H131&lt;=DATE(2099,12,31)),AND(ISNUMBER(B131),B131&gt;=DATE(1950,1,1),B131&lt;=DATE(2099,12,31))),H131&lt;B131,FALSE)),"Check inputs","OK"))))</f>
        <v/>
      </c>
    </row>
    <row r="132" spans="1:11" x14ac:dyDescent="0.25">
      <c r="A132" s="16"/>
      <c r="B132" s="17"/>
      <c r="C132" s="18"/>
      <c r="D132" s="16"/>
      <c r="E132" s="19"/>
      <c r="F132" s="16"/>
      <c r="G132" s="19"/>
      <c r="H132" s="17"/>
      <c r="I132" s="20" t="str">
        <f>IF(NOT(COUNTA(A132:H132)&gt;0),"",IF(NOT(AND(ISNUMBER(B132),B132&gt;=DATE(1950,1,1),B132&lt;=DATE(2099,12,31))),"",IF(F132="Pending",IF(AND(ISNUMBER(Dashboard!$B$4),Dashboard!$B$4&gt;=DATE(1950,1,1),Dashboard!$B$4&lt;=DATE(2099,12,31)),Dashboard!$B$4-B132,""),IF(AND(ISNUMBER(H132),H132&gt;=DATE(1950,1,1),H132&lt;=DATE(2099,12,31)),H132-B132,""))))</f>
        <v/>
      </c>
      <c r="J132" s="21" t="str">
        <f>IF(NOT(COUNTA(A132:H132)&gt;0),"",IF(NOT(AND(ISNUMBER('Change Orders'!$B$2),'Change Orders'!$B$2&gt;=0,'Change Orders'!$B$2&lt;=1000000000)),"Check data",'Change Orders'!$B$2+SUMIFS($G$5:G132,$F$5:F132,"Approved")))</f>
        <v/>
      </c>
      <c r="K132" s="22" t="str">
        <f>IF(NOT(COUNTA(A132:H132)&gt;0),"",IF(LEN(A132)=0,"Check ID",IF(SUMPRODUCT(--($A$5:$A$501=A132))&gt;1,"Duplicate ID",IF(OR(NOT(AND(ISNUMBER(B132),B132&gt;=DATE(1950,1,1),B132&lt;=DATE(2099,12,31))),NOT(OR(F132="Pending",F132="Approved",F132="Rejected",F132="Void")),AND(LEN(D132)&gt;0,NOT(OR(D132="Owner",D132="GC",D132="Field",D132="Design team"))),NOT(ISNUMBER(E132)),E132&lt;-100000000,E132&gt;100000000,AND(LEN(G132)&gt;0,OR(NOT(ISNUMBER(G132)),G132&lt;-100000000,G132&gt;100000000)),AND(F132="Approved",LEN(G132)=0),AND(LEN(G132)&gt;0,F132&lt;&gt;"Approved"),AND(OR(F132="Approved",F132="Rejected",F132="Void"),LEN(H132)=0),AND(LEN(H132)&gt;0,NOT(AND(ISNUMBER(H132),H132&gt;=DATE(1950,1,1),H132&lt;=DATE(2099,12,31)))),IF(AND(AND(ISNUMBER(H132),H132&gt;=DATE(1950,1,1),H132&lt;=DATE(2099,12,31)),AND(ISNUMBER(B132),B132&gt;=DATE(1950,1,1),B132&lt;=DATE(2099,12,31))),H132&lt;B132,FALSE)),"Check inputs","OK"))))</f>
        <v/>
      </c>
    </row>
    <row r="133" spans="1:11" x14ac:dyDescent="0.25">
      <c r="A133" s="16"/>
      <c r="B133" s="17"/>
      <c r="C133" s="18"/>
      <c r="D133" s="16"/>
      <c r="E133" s="19"/>
      <c r="F133" s="16"/>
      <c r="G133" s="19"/>
      <c r="H133" s="17"/>
      <c r="I133" s="20" t="str">
        <f>IF(NOT(COUNTA(A133:H133)&gt;0),"",IF(NOT(AND(ISNUMBER(B133),B133&gt;=DATE(1950,1,1),B133&lt;=DATE(2099,12,31))),"",IF(F133="Pending",IF(AND(ISNUMBER(Dashboard!$B$4),Dashboard!$B$4&gt;=DATE(1950,1,1),Dashboard!$B$4&lt;=DATE(2099,12,31)),Dashboard!$B$4-B133,""),IF(AND(ISNUMBER(H133),H133&gt;=DATE(1950,1,1),H133&lt;=DATE(2099,12,31)),H133-B133,""))))</f>
        <v/>
      </c>
      <c r="J133" s="21" t="str">
        <f>IF(NOT(COUNTA(A133:H133)&gt;0),"",IF(NOT(AND(ISNUMBER('Change Orders'!$B$2),'Change Orders'!$B$2&gt;=0,'Change Orders'!$B$2&lt;=1000000000)),"Check data",'Change Orders'!$B$2+SUMIFS($G$5:G133,$F$5:F133,"Approved")))</f>
        <v/>
      </c>
      <c r="K133" s="22" t="str">
        <f>IF(NOT(COUNTA(A133:H133)&gt;0),"",IF(LEN(A133)=0,"Check ID",IF(SUMPRODUCT(--($A$5:$A$501=A133))&gt;1,"Duplicate ID",IF(OR(NOT(AND(ISNUMBER(B133),B133&gt;=DATE(1950,1,1),B133&lt;=DATE(2099,12,31))),NOT(OR(F133="Pending",F133="Approved",F133="Rejected",F133="Void")),AND(LEN(D133)&gt;0,NOT(OR(D133="Owner",D133="GC",D133="Field",D133="Design team"))),NOT(ISNUMBER(E133)),E133&lt;-100000000,E133&gt;100000000,AND(LEN(G133)&gt;0,OR(NOT(ISNUMBER(G133)),G133&lt;-100000000,G133&gt;100000000)),AND(F133="Approved",LEN(G133)=0),AND(LEN(G133)&gt;0,F133&lt;&gt;"Approved"),AND(OR(F133="Approved",F133="Rejected",F133="Void"),LEN(H133)=0),AND(LEN(H133)&gt;0,NOT(AND(ISNUMBER(H133),H133&gt;=DATE(1950,1,1),H133&lt;=DATE(2099,12,31)))),IF(AND(AND(ISNUMBER(H133),H133&gt;=DATE(1950,1,1),H133&lt;=DATE(2099,12,31)),AND(ISNUMBER(B133),B133&gt;=DATE(1950,1,1),B133&lt;=DATE(2099,12,31))),H133&lt;B133,FALSE)),"Check inputs","OK"))))</f>
        <v/>
      </c>
    </row>
    <row r="134" spans="1:11" x14ac:dyDescent="0.25">
      <c r="A134" s="16"/>
      <c r="B134" s="17"/>
      <c r="C134" s="18"/>
      <c r="D134" s="16"/>
      <c r="E134" s="19"/>
      <c r="F134" s="16"/>
      <c r="G134" s="19"/>
      <c r="H134" s="17"/>
      <c r="I134" s="20" t="str">
        <f>IF(NOT(COUNTA(A134:H134)&gt;0),"",IF(NOT(AND(ISNUMBER(B134),B134&gt;=DATE(1950,1,1),B134&lt;=DATE(2099,12,31))),"",IF(F134="Pending",IF(AND(ISNUMBER(Dashboard!$B$4),Dashboard!$B$4&gt;=DATE(1950,1,1),Dashboard!$B$4&lt;=DATE(2099,12,31)),Dashboard!$B$4-B134,""),IF(AND(ISNUMBER(H134),H134&gt;=DATE(1950,1,1),H134&lt;=DATE(2099,12,31)),H134-B134,""))))</f>
        <v/>
      </c>
      <c r="J134" s="21" t="str">
        <f>IF(NOT(COUNTA(A134:H134)&gt;0),"",IF(NOT(AND(ISNUMBER('Change Orders'!$B$2),'Change Orders'!$B$2&gt;=0,'Change Orders'!$B$2&lt;=1000000000)),"Check data",'Change Orders'!$B$2+SUMIFS($G$5:G134,$F$5:F134,"Approved")))</f>
        <v/>
      </c>
      <c r="K134" s="22" t="str">
        <f>IF(NOT(COUNTA(A134:H134)&gt;0),"",IF(LEN(A134)=0,"Check ID",IF(SUMPRODUCT(--($A$5:$A$501=A134))&gt;1,"Duplicate ID",IF(OR(NOT(AND(ISNUMBER(B134),B134&gt;=DATE(1950,1,1),B134&lt;=DATE(2099,12,31))),NOT(OR(F134="Pending",F134="Approved",F134="Rejected",F134="Void")),AND(LEN(D134)&gt;0,NOT(OR(D134="Owner",D134="GC",D134="Field",D134="Design team"))),NOT(ISNUMBER(E134)),E134&lt;-100000000,E134&gt;100000000,AND(LEN(G134)&gt;0,OR(NOT(ISNUMBER(G134)),G134&lt;-100000000,G134&gt;100000000)),AND(F134="Approved",LEN(G134)=0),AND(LEN(G134)&gt;0,F134&lt;&gt;"Approved"),AND(OR(F134="Approved",F134="Rejected",F134="Void"),LEN(H134)=0),AND(LEN(H134)&gt;0,NOT(AND(ISNUMBER(H134),H134&gt;=DATE(1950,1,1),H134&lt;=DATE(2099,12,31)))),IF(AND(AND(ISNUMBER(H134),H134&gt;=DATE(1950,1,1),H134&lt;=DATE(2099,12,31)),AND(ISNUMBER(B134),B134&gt;=DATE(1950,1,1),B134&lt;=DATE(2099,12,31))),H134&lt;B134,FALSE)),"Check inputs","OK"))))</f>
        <v/>
      </c>
    </row>
    <row r="135" spans="1:11" x14ac:dyDescent="0.25">
      <c r="A135" s="16"/>
      <c r="B135" s="17"/>
      <c r="C135" s="18"/>
      <c r="D135" s="16"/>
      <c r="E135" s="19"/>
      <c r="F135" s="16"/>
      <c r="G135" s="19"/>
      <c r="H135" s="17"/>
      <c r="I135" s="20" t="str">
        <f>IF(NOT(COUNTA(A135:H135)&gt;0),"",IF(NOT(AND(ISNUMBER(B135),B135&gt;=DATE(1950,1,1),B135&lt;=DATE(2099,12,31))),"",IF(F135="Pending",IF(AND(ISNUMBER(Dashboard!$B$4),Dashboard!$B$4&gt;=DATE(1950,1,1),Dashboard!$B$4&lt;=DATE(2099,12,31)),Dashboard!$B$4-B135,""),IF(AND(ISNUMBER(H135),H135&gt;=DATE(1950,1,1),H135&lt;=DATE(2099,12,31)),H135-B135,""))))</f>
        <v/>
      </c>
      <c r="J135" s="21" t="str">
        <f>IF(NOT(COUNTA(A135:H135)&gt;0),"",IF(NOT(AND(ISNUMBER('Change Orders'!$B$2),'Change Orders'!$B$2&gt;=0,'Change Orders'!$B$2&lt;=1000000000)),"Check data",'Change Orders'!$B$2+SUMIFS($G$5:G135,$F$5:F135,"Approved")))</f>
        <v/>
      </c>
      <c r="K135" s="22" t="str">
        <f>IF(NOT(COUNTA(A135:H135)&gt;0),"",IF(LEN(A135)=0,"Check ID",IF(SUMPRODUCT(--($A$5:$A$501=A135))&gt;1,"Duplicate ID",IF(OR(NOT(AND(ISNUMBER(B135),B135&gt;=DATE(1950,1,1),B135&lt;=DATE(2099,12,31))),NOT(OR(F135="Pending",F135="Approved",F135="Rejected",F135="Void")),AND(LEN(D135)&gt;0,NOT(OR(D135="Owner",D135="GC",D135="Field",D135="Design team"))),NOT(ISNUMBER(E135)),E135&lt;-100000000,E135&gt;100000000,AND(LEN(G135)&gt;0,OR(NOT(ISNUMBER(G135)),G135&lt;-100000000,G135&gt;100000000)),AND(F135="Approved",LEN(G135)=0),AND(LEN(G135)&gt;0,F135&lt;&gt;"Approved"),AND(OR(F135="Approved",F135="Rejected",F135="Void"),LEN(H135)=0),AND(LEN(H135)&gt;0,NOT(AND(ISNUMBER(H135),H135&gt;=DATE(1950,1,1),H135&lt;=DATE(2099,12,31)))),IF(AND(AND(ISNUMBER(H135),H135&gt;=DATE(1950,1,1),H135&lt;=DATE(2099,12,31)),AND(ISNUMBER(B135),B135&gt;=DATE(1950,1,1),B135&lt;=DATE(2099,12,31))),H135&lt;B135,FALSE)),"Check inputs","OK"))))</f>
        <v/>
      </c>
    </row>
    <row r="136" spans="1:11" x14ac:dyDescent="0.25">
      <c r="A136" s="16"/>
      <c r="B136" s="17"/>
      <c r="C136" s="18"/>
      <c r="D136" s="16"/>
      <c r="E136" s="19"/>
      <c r="F136" s="16"/>
      <c r="G136" s="19"/>
      <c r="H136" s="17"/>
      <c r="I136" s="20" t="str">
        <f>IF(NOT(COUNTA(A136:H136)&gt;0),"",IF(NOT(AND(ISNUMBER(B136),B136&gt;=DATE(1950,1,1),B136&lt;=DATE(2099,12,31))),"",IF(F136="Pending",IF(AND(ISNUMBER(Dashboard!$B$4),Dashboard!$B$4&gt;=DATE(1950,1,1),Dashboard!$B$4&lt;=DATE(2099,12,31)),Dashboard!$B$4-B136,""),IF(AND(ISNUMBER(H136),H136&gt;=DATE(1950,1,1),H136&lt;=DATE(2099,12,31)),H136-B136,""))))</f>
        <v/>
      </c>
      <c r="J136" s="21" t="str">
        <f>IF(NOT(COUNTA(A136:H136)&gt;0),"",IF(NOT(AND(ISNUMBER('Change Orders'!$B$2),'Change Orders'!$B$2&gt;=0,'Change Orders'!$B$2&lt;=1000000000)),"Check data",'Change Orders'!$B$2+SUMIFS($G$5:G136,$F$5:F136,"Approved")))</f>
        <v/>
      </c>
      <c r="K136" s="22" t="str">
        <f>IF(NOT(COUNTA(A136:H136)&gt;0),"",IF(LEN(A136)=0,"Check ID",IF(SUMPRODUCT(--($A$5:$A$501=A136))&gt;1,"Duplicate ID",IF(OR(NOT(AND(ISNUMBER(B136),B136&gt;=DATE(1950,1,1),B136&lt;=DATE(2099,12,31))),NOT(OR(F136="Pending",F136="Approved",F136="Rejected",F136="Void")),AND(LEN(D136)&gt;0,NOT(OR(D136="Owner",D136="GC",D136="Field",D136="Design team"))),NOT(ISNUMBER(E136)),E136&lt;-100000000,E136&gt;100000000,AND(LEN(G136)&gt;0,OR(NOT(ISNUMBER(G136)),G136&lt;-100000000,G136&gt;100000000)),AND(F136="Approved",LEN(G136)=0),AND(LEN(G136)&gt;0,F136&lt;&gt;"Approved"),AND(OR(F136="Approved",F136="Rejected",F136="Void"),LEN(H136)=0),AND(LEN(H136)&gt;0,NOT(AND(ISNUMBER(H136),H136&gt;=DATE(1950,1,1),H136&lt;=DATE(2099,12,31)))),IF(AND(AND(ISNUMBER(H136),H136&gt;=DATE(1950,1,1),H136&lt;=DATE(2099,12,31)),AND(ISNUMBER(B136),B136&gt;=DATE(1950,1,1),B136&lt;=DATE(2099,12,31))),H136&lt;B136,FALSE)),"Check inputs","OK"))))</f>
        <v/>
      </c>
    </row>
    <row r="137" spans="1:11" x14ac:dyDescent="0.25">
      <c r="A137" s="16"/>
      <c r="B137" s="17"/>
      <c r="C137" s="18"/>
      <c r="D137" s="16"/>
      <c r="E137" s="19"/>
      <c r="F137" s="16"/>
      <c r="G137" s="19"/>
      <c r="H137" s="17"/>
      <c r="I137" s="20" t="str">
        <f>IF(NOT(COUNTA(A137:H137)&gt;0),"",IF(NOT(AND(ISNUMBER(B137),B137&gt;=DATE(1950,1,1),B137&lt;=DATE(2099,12,31))),"",IF(F137="Pending",IF(AND(ISNUMBER(Dashboard!$B$4),Dashboard!$B$4&gt;=DATE(1950,1,1),Dashboard!$B$4&lt;=DATE(2099,12,31)),Dashboard!$B$4-B137,""),IF(AND(ISNUMBER(H137),H137&gt;=DATE(1950,1,1),H137&lt;=DATE(2099,12,31)),H137-B137,""))))</f>
        <v/>
      </c>
      <c r="J137" s="21" t="str">
        <f>IF(NOT(COUNTA(A137:H137)&gt;0),"",IF(NOT(AND(ISNUMBER('Change Orders'!$B$2),'Change Orders'!$B$2&gt;=0,'Change Orders'!$B$2&lt;=1000000000)),"Check data",'Change Orders'!$B$2+SUMIFS($G$5:G137,$F$5:F137,"Approved")))</f>
        <v/>
      </c>
      <c r="K137" s="22" t="str">
        <f>IF(NOT(COUNTA(A137:H137)&gt;0),"",IF(LEN(A137)=0,"Check ID",IF(SUMPRODUCT(--($A$5:$A$501=A137))&gt;1,"Duplicate ID",IF(OR(NOT(AND(ISNUMBER(B137),B137&gt;=DATE(1950,1,1),B137&lt;=DATE(2099,12,31))),NOT(OR(F137="Pending",F137="Approved",F137="Rejected",F137="Void")),AND(LEN(D137)&gt;0,NOT(OR(D137="Owner",D137="GC",D137="Field",D137="Design team"))),NOT(ISNUMBER(E137)),E137&lt;-100000000,E137&gt;100000000,AND(LEN(G137)&gt;0,OR(NOT(ISNUMBER(G137)),G137&lt;-100000000,G137&gt;100000000)),AND(F137="Approved",LEN(G137)=0),AND(LEN(G137)&gt;0,F137&lt;&gt;"Approved"),AND(OR(F137="Approved",F137="Rejected",F137="Void"),LEN(H137)=0),AND(LEN(H137)&gt;0,NOT(AND(ISNUMBER(H137),H137&gt;=DATE(1950,1,1),H137&lt;=DATE(2099,12,31)))),IF(AND(AND(ISNUMBER(H137),H137&gt;=DATE(1950,1,1),H137&lt;=DATE(2099,12,31)),AND(ISNUMBER(B137),B137&gt;=DATE(1950,1,1),B137&lt;=DATE(2099,12,31))),H137&lt;B137,FALSE)),"Check inputs","OK"))))</f>
        <v/>
      </c>
    </row>
    <row r="138" spans="1:11" x14ac:dyDescent="0.25">
      <c r="A138" s="16"/>
      <c r="B138" s="17"/>
      <c r="C138" s="18"/>
      <c r="D138" s="16"/>
      <c r="E138" s="19"/>
      <c r="F138" s="16"/>
      <c r="G138" s="19"/>
      <c r="H138" s="17"/>
      <c r="I138" s="20" t="str">
        <f>IF(NOT(COUNTA(A138:H138)&gt;0),"",IF(NOT(AND(ISNUMBER(B138),B138&gt;=DATE(1950,1,1),B138&lt;=DATE(2099,12,31))),"",IF(F138="Pending",IF(AND(ISNUMBER(Dashboard!$B$4),Dashboard!$B$4&gt;=DATE(1950,1,1),Dashboard!$B$4&lt;=DATE(2099,12,31)),Dashboard!$B$4-B138,""),IF(AND(ISNUMBER(H138),H138&gt;=DATE(1950,1,1),H138&lt;=DATE(2099,12,31)),H138-B138,""))))</f>
        <v/>
      </c>
      <c r="J138" s="21" t="str">
        <f>IF(NOT(COUNTA(A138:H138)&gt;0),"",IF(NOT(AND(ISNUMBER('Change Orders'!$B$2),'Change Orders'!$B$2&gt;=0,'Change Orders'!$B$2&lt;=1000000000)),"Check data",'Change Orders'!$B$2+SUMIFS($G$5:G138,$F$5:F138,"Approved")))</f>
        <v/>
      </c>
      <c r="K138" s="22" t="str">
        <f>IF(NOT(COUNTA(A138:H138)&gt;0),"",IF(LEN(A138)=0,"Check ID",IF(SUMPRODUCT(--($A$5:$A$501=A138))&gt;1,"Duplicate ID",IF(OR(NOT(AND(ISNUMBER(B138),B138&gt;=DATE(1950,1,1),B138&lt;=DATE(2099,12,31))),NOT(OR(F138="Pending",F138="Approved",F138="Rejected",F138="Void")),AND(LEN(D138)&gt;0,NOT(OR(D138="Owner",D138="GC",D138="Field",D138="Design team"))),NOT(ISNUMBER(E138)),E138&lt;-100000000,E138&gt;100000000,AND(LEN(G138)&gt;0,OR(NOT(ISNUMBER(G138)),G138&lt;-100000000,G138&gt;100000000)),AND(F138="Approved",LEN(G138)=0),AND(LEN(G138)&gt;0,F138&lt;&gt;"Approved"),AND(OR(F138="Approved",F138="Rejected",F138="Void"),LEN(H138)=0),AND(LEN(H138)&gt;0,NOT(AND(ISNUMBER(H138),H138&gt;=DATE(1950,1,1),H138&lt;=DATE(2099,12,31)))),IF(AND(AND(ISNUMBER(H138),H138&gt;=DATE(1950,1,1),H138&lt;=DATE(2099,12,31)),AND(ISNUMBER(B138),B138&gt;=DATE(1950,1,1),B138&lt;=DATE(2099,12,31))),H138&lt;B138,FALSE)),"Check inputs","OK"))))</f>
        <v/>
      </c>
    </row>
    <row r="139" spans="1:11" x14ac:dyDescent="0.25">
      <c r="A139" s="16"/>
      <c r="B139" s="17"/>
      <c r="C139" s="18"/>
      <c r="D139" s="16"/>
      <c r="E139" s="19"/>
      <c r="F139" s="16"/>
      <c r="G139" s="19"/>
      <c r="H139" s="17"/>
      <c r="I139" s="20" t="str">
        <f>IF(NOT(COUNTA(A139:H139)&gt;0),"",IF(NOT(AND(ISNUMBER(B139),B139&gt;=DATE(1950,1,1),B139&lt;=DATE(2099,12,31))),"",IF(F139="Pending",IF(AND(ISNUMBER(Dashboard!$B$4),Dashboard!$B$4&gt;=DATE(1950,1,1),Dashboard!$B$4&lt;=DATE(2099,12,31)),Dashboard!$B$4-B139,""),IF(AND(ISNUMBER(H139),H139&gt;=DATE(1950,1,1),H139&lt;=DATE(2099,12,31)),H139-B139,""))))</f>
        <v/>
      </c>
      <c r="J139" s="21" t="str">
        <f>IF(NOT(COUNTA(A139:H139)&gt;0),"",IF(NOT(AND(ISNUMBER('Change Orders'!$B$2),'Change Orders'!$B$2&gt;=0,'Change Orders'!$B$2&lt;=1000000000)),"Check data",'Change Orders'!$B$2+SUMIFS($G$5:G139,$F$5:F139,"Approved")))</f>
        <v/>
      </c>
      <c r="K139" s="22" t="str">
        <f>IF(NOT(COUNTA(A139:H139)&gt;0),"",IF(LEN(A139)=0,"Check ID",IF(SUMPRODUCT(--($A$5:$A$501=A139))&gt;1,"Duplicate ID",IF(OR(NOT(AND(ISNUMBER(B139),B139&gt;=DATE(1950,1,1),B139&lt;=DATE(2099,12,31))),NOT(OR(F139="Pending",F139="Approved",F139="Rejected",F139="Void")),AND(LEN(D139)&gt;0,NOT(OR(D139="Owner",D139="GC",D139="Field",D139="Design team"))),NOT(ISNUMBER(E139)),E139&lt;-100000000,E139&gt;100000000,AND(LEN(G139)&gt;0,OR(NOT(ISNUMBER(G139)),G139&lt;-100000000,G139&gt;100000000)),AND(F139="Approved",LEN(G139)=0),AND(LEN(G139)&gt;0,F139&lt;&gt;"Approved"),AND(OR(F139="Approved",F139="Rejected",F139="Void"),LEN(H139)=0),AND(LEN(H139)&gt;0,NOT(AND(ISNUMBER(H139),H139&gt;=DATE(1950,1,1),H139&lt;=DATE(2099,12,31)))),IF(AND(AND(ISNUMBER(H139),H139&gt;=DATE(1950,1,1),H139&lt;=DATE(2099,12,31)),AND(ISNUMBER(B139),B139&gt;=DATE(1950,1,1),B139&lt;=DATE(2099,12,31))),H139&lt;B139,FALSE)),"Check inputs","OK"))))</f>
        <v/>
      </c>
    </row>
    <row r="140" spans="1:11" x14ac:dyDescent="0.25">
      <c r="A140" s="16"/>
      <c r="B140" s="17"/>
      <c r="C140" s="18"/>
      <c r="D140" s="16"/>
      <c r="E140" s="19"/>
      <c r="F140" s="16"/>
      <c r="G140" s="19"/>
      <c r="H140" s="17"/>
      <c r="I140" s="20" t="str">
        <f>IF(NOT(COUNTA(A140:H140)&gt;0),"",IF(NOT(AND(ISNUMBER(B140),B140&gt;=DATE(1950,1,1),B140&lt;=DATE(2099,12,31))),"",IF(F140="Pending",IF(AND(ISNUMBER(Dashboard!$B$4),Dashboard!$B$4&gt;=DATE(1950,1,1),Dashboard!$B$4&lt;=DATE(2099,12,31)),Dashboard!$B$4-B140,""),IF(AND(ISNUMBER(H140),H140&gt;=DATE(1950,1,1),H140&lt;=DATE(2099,12,31)),H140-B140,""))))</f>
        <v/>
      </c>
      <c r="J140" s="21" t="str">
        <f>IF(NOT(COUNTA(A140:H140)&gt;0),"",IF(NOT(AND(ISNUMBER('Change Orders'!$B$2),'Change Orders'!$B$2&gt;=0,'Change Orders'!$B$2&lt;=1000000000)),"Check data",'Change Orders'!$B$2+SUMIFS($G$5:G140,$F$5:F140,"Approved")))</f>
        <v/>
      </c>
      <c r="K140" s="22" t="str">
        <f>IF(NOT(COUNTA(A140:H140)&gt;0),"",IF(LEN(A140)=0,"Check ID",IF(SUMPRODUCT(--($A$5:$A$501=A140))&gt;1,"Duplicate ID",IF(OR(NOT(AND(ISNUMBER(B140),B140&gt;=DATE(1950,1,1),B140&lt;=DATE(2099,12,31))),NOT(OR(F140="Pending",F140="Approved",F140="Rejected",F140="Void")),AND(LEN(D140)&gt;0,NOT(OR(D140="Owner",D140="GC",D140="Field",D140="Design team"))),NOT(ISNUMBER(E140)),E140&lt;-100000000,E140&gt;100000000,AND(LEN(G140)&gt;0,OR(NOT(ISNUMBER(G140)),G140&lt;-100000000,G140&gt;100000000)),AND(F140="Approved",LEN(G140)=0),AND(LEN(G140)&gt;0,F140&lt;&gt;"Approved"),AND(OR(F140="Approved",F140="Rejected",F140="Void"),LEN(H140)=0),AND(LEN(H140)&gt;0,NOT(AND(ISNUMBER(H140),H140&gt;=DATE(1950,1,1),H140&lt;=DATE(2099,12,31)))),IF(AND(AND(ISNUMBER(H140),H140&gt;=DATE(1950,1,1),H140&lt;=DATE(2099,12,31)),AND(ISNUMBER(B140),B140&gt;=DATE(1950,1,1),B140&lt;=DATE(2099,12,31))),H140&lt;B140,FALSE)),"Check inputs","OK"))))</f>
        <v/>
      </c>
    </row>
    <row r="141" spans="1:11" x14ac:dyDescent="0.25">
      <c r="A141" s="16"/>
      <c r="B141" s="17"/>
      <c r="C141" s="18"/>
      <c r="D141" s="16"/>
      <c r="E141" s="19"/>
      <c r="F141" s="16"/>
      <c r="G141" s="19"/>
      <c r="H141" s="17"/>
      <c r="I141" s="20" t="str">
        <f>IF(NOT(COUNTA(A141:H141)&gt;0),"",IF(NOT(AND(ISNUMBER(B141),B141&gt;=DATE(1950,1,1),B141&lt;=DATE(2099,12,31))),"",IF(F141="Pending",IF(AND(ISNUMBER(Dashboard!$B$4),Dashboard!$B$4&gt;=DATE(1950,1,1),Dashboard!$B$4&lt;=DATE(2099,12,31)),Dashboard!$B$4-B141,""),IF(AND(ISNUMBER(H141),H141&gt;=DATE(1950,1,1),H141&lt;=DATE(2099,12,31)),H141-B141,""))))</f>
        <v/>
      </c>
      <c r="J141" s="21" t="str">
        <f>IF(NOT(COUNTA(A141:H141)&gt;0),"",IF(NOT(AND(ISNUMBER('Change Orders'!$B$2),'Change Orders'!$B$2&gt;=0,'Change Orders'!$B$2&lt;=1000000000)),"Check data",'Change Orders'!$B$2+SUMIFS($G$5:G141,$F$5:F141,"Approved")))</f>
        <v/>
      </c>
      <c r="K141" s="22" t="str">
        <f>IF(NOT(COUNTA(A141:H141)&gt;0),"",IF(LEN(A141)=0,"Check ID",IF(SUMPRODUCT(--($A$5:$A$501=A141))&gt;1,"Duplicate ID",IF(OR(NOT(AND(ISNUMBER(B141),B141&gt;=DATE(1950,1,1),B141&lt;=DATE(2099,12,31))),NOT(OR(F141="Pending",F141="Approved",F141="Rejected",F141="Void")),AND(LEN(D141)&gt;0,NOT(OR(D141="Owner",D141="GC",D141="Field",D141="Design team"))),NOT(ISNUMBER(E141)),E141&lt;-100000000,E141&gt;100000000,AND(LEN(G141)&gt;0,OR(NOT(ISNUMBER(G141)),G141&lt;-100000000,G141&gt;100000000)),AND(F141="Approved",LEN(G141)=0),AND(LEN(G141)&gt;0,F141&lt;&gt;"Approved"),AND(OR(F141="Approved",F141="Rejected",F141="Void"),LEN(H141)=0),AND(LEN(H141)&gt;0,NOT(AND(ISNUMBER(H141),H141&gt;=DATE(1950,1,1),H141&lt;=DATE(2099,12,31)))),IF(AND(AND(ISNUMBER(H141),H141&gt;=DATE(1950,1,1),H141&lt;=DATE(2099,12,31)),AND(ISNUMBER(B141),B141&gt;=DATE(1950,1,1),B141&lt;=DATE(2099,12,31))),H141&lt;B141,FALSE)),"Check inputs","OK"))))</f>
        <v/>
      </c>
    </row>
    <row r="142" spans="1:11" x14ac:dyDescent="0.25">
      <c r="A142" s="16"/>
      <c r="B142" s="17"/>
      <c r="C142" s="18"/>
      <c r="D142" s="16"/>
      <c r="E142" s="19"/>
      <c r="F142" s="16"/>
      <c r="G142" s="19"/>
      <c r="H142" s="17"/>
      <c r="I142" s="20" t="str">
        <f>IF(NOT(COUNTA(A142:H142)&gt;0),"",IF(NOT(AND(ISNUMBER(B142),B142&gt;=DATE(1950,1,1),B142&lt;=DATE(2099,12,31))),"",IF(F142="Pending",IF(AND(ISNUMBER(Dashboard!$B$4),Dashboard!$B$4&gt;=DATE(1950,1,1),Dashboard!$B$4&lt;=DATE(2099,12,31)),Dashboard!$B$4-B142,""),IF(AND(ISNUMBER(H142),H142&gt;=DATE(1950,1,1),H142&lt;=DATE(2099,12,31)),H142-B142,""))))</f>
        <v/>
      </c>
      <c r="J142" s="21" t="str">
        <f>IF(NOT(COUNTA(A142:H142)&gt;0),"",IF(NOT(AND(ISNUMBER('Change Orders'!$B$2),'Change Orders'!$B$2&gt;=0,'Change Orders'!$B$2&lt;=1000000000)),"Check data",'Change Orders'!$B$2+SUMIFS($G$5:G142,$F$5:F142,"Approved")))</f>
        <v/>
      </c>
      <c r="K142" s="22" t="str">
        <f>IF(NOT(COUNTA(A142:H142)&gt;0),"",IF(LEN(A142)=0,"Check ID",IF(SUMPRODUCT(--($A$5:$A$501=A142))&gt;1,"Duplicate ID",IF(OR(NOT(AND(ISNUMBER(B142),B142&gt;=DATE(1950,1,1),B142&lt;=DATE(2099,12,31))),NOT(OR(F142="Pending",F142="Approved",F142="Rejected",F142="Void")),AND(LEN(D142)&gt;0,NOT(OR(D142="Owner",D142="GC",D142="Field",D142="Design team"))),NOT(ISNUMBER(E142)),E142&lt;-100000000,E142&gt;100000000,AND(LEN(G142)&gt;0,OR(NOT(ISNUMBER(G142)),G142&lt;-100000000,G142&gt;100000000)),AND(F142="Approved",LEN(G142)=0),AND(LEN(G142)&gt;0,F142&lt;&gt;"Approved"),AND(OR(F142="Approved",F142="Rejected",F142="Void"),LEN(H142)=0),AND(LEN(H142)&gt;0,NOT(AND(ISNUMBER(H142),H142&gt;=DATE(1950,1,1),H142&lt;=DATE(2099,12,31)))),IF(AND(AND(ISNUMBER(H142),H142&gt;=DATE(1950,1,1),H142&lt;=DATE(2099,12,31)),AND(ISNUMBER(B142),B142&gt;=DATE(1950,1,1),B142&lt;=DATE(2099,12,31))),H142&lt;B142,FALSE)),"Check inputs","OK"))))</f>
        <v/>
      </c>
    </row>
    <row r="143" spans="1:11" x14ac:dyDescent="0.25">
      <c r="A143" s="16"/>
      <c r="B143" s="17"/>
      <c r="C143" s="18"/>
      <c r="D143" s="16"/>
      <c r="E143" s="19"/>
      <c r="F143" s="16"/>
      <c r="G143" s="19"/>
      <c r="H143" s="17"/>
      <c r="I143" s="20" t="str">
        <f>IF(NOT(COUNTA(A143:H143)&gt;0),"",IF(NOT(AND(ISNUMBER(B143),B143&gt;=DATE(1950,1,1),B143&lt;=DATE(2099,12,31))),"",IF(F143="Pending",IF(AND(ISNUMBER(Dashboard!$B$4),Dashboard!$B$4&gt;=DATE(1950,1,1),Dashboard!$B$4&lt;=DATE(2099,12,31)),Dashboard!$B$4-B143,""),IF(AND(ISNUMBER(H143),H143&gt;=DATE(1950,1,1),H143&lt;=DATE(2099,12,31)),H143-B143,""))))</f>
        <v/>
      </c>
      <c r="J143" s="21" t="str">
        <f>IF(NOT(COUNTA(A143:H143)&gt;0),"",IF(NOT(AND(ISNUMBER('Change Orders'!$B$2),'Change Orders'!$B$2&gt;=0,'Change Orders'!$B$2&lt;=1000000000)),"Check data",'Change Orders'!$B$2+SUMIFS($G$5:G143,$F$5:F143,"Approved")))</f>
        <v/>
      </c>
      <c r="K143" s="22" t="str">
        <f>IF(NOT(COUNTA(A143:H143)&gt;0),"",IF(LEN(A143)=0,"Check ID",IF(SUMPRODUCT(--($A$5:$A$501=A143))&gt;1,"Duplicate ID",IF(OR(NOT(AND(ISNUMBER(B143),B143&gt;=DATE(1950,1,1),B143&lt;=DATE(2099,12,31))),NOT(OR(F143="Pending",F143="Approved",F143="Rejected",F143="Void")),AND(LEN(D143)&gt;0,NOT(OR(D143="Owner",D143="GC",D143="Field",D143="Design team"))),NOT(ISNUMBER(E143)),E143&lt;-100000000,E143&gt;100000000,AND(LEN(G143)&gt;0,OR(NOT(ISNUMBER(G143)),G143&lt;-100000000,G143&gt;100000000)),AND(F143="Approved",LEN(G143)=0),AND(LEN(G143)&gt;0,F143&lt;&gt;"Approved"),AND(OR(F143="Approved",F143="Rejected",F143="Void"),LEN(H143)=0),AND(LEN(H143)&gt;0,NOT(AND(ISNUMBER(H143),H143&gt;=DATE(1950,1,1),H143&lt;=DATE(2099,12,31)))),IF(AND(AND(ISNUMBER(H143),H143&gt;=DATE(1950,1,1),H143&lt;=DATE(2099,12,31)),AND(ISNUMBER(B143),B143&gt;=DATE(1950,1,1),B143&lt;=DATE(2099,12,31))),H143&lt;B143,FALSE)),"Check inputs","OK"))))</f>
        <v/>
      </c>
    </row>
    <row r="144" spans="1:11" x14ac:dyDescent="0.25">
      <c r="A144" s="16"/>
      <c r="B144" s="17"/>
      <c r="C144" s="18"/>
      <c r="D144" s="16"/>
      <c r="E144" s="19"/>
      <c r="F144" s="16"/>
      <c r="G144" s="19"/>
      <c r="H144" s="17"/>
      <c r="I144" s="20" t="str">
        <f>IF(NOT(COUNTA(A144:H144)&gt;0),"",IF(NOT(AND(ISNUMBER(B144),B144&gt;=DATE(1950,1,1),B144&lt;=DATE(2099,12,31))),"",IF(F144="Pending",IF(AND(ISNUMBER(Dashboard!$B$4),Dashboard!$B$4&gt;=DATE(1950,1,1),Dashboard!$B$4&lt;=DATE(2099,12,31)),Dashboard!$B$4-B144,""),IF(AND(ISNUMBER(H144),H144&gt;=DATE(1950,1,1),H144&lt;=DATE(2099,12,31)),H144-B144,""))))</f>
        <v/>
      </c>
      <c r="J144" s="21" t="str">
        <f>IF(NOT(COUNTA(A144:H144)&gt;0),"",IF(NOT(AND(ISNUMBER('Change Orders'!$B$2),'Change Orders'!$B$2&gt;=0,'Change Orders'!$B$2&lt;=1000000000)),"Check data",'Change Orders'!$B$2+SUMIFS($G$5:G144,$F$5:F144,"Approved")))</f>
        <v/>
      </c>
      <c r="K144" s="22" t="str">
        <f>IF(NOT(COUNTA(A144:H144)&gt;0),"",IF(LEN(A144)=0,"Check ID",IF(SUMPRODUCT(--($A$5:$A$501=A144))&gt;1,"Duplicate ID",IF(OR(NOT(AND(ISNUMBER(B144),B144&gt;=DATE(1950,1,1),B144&lt;=DATE(2099,12,31))),NOT(OR(F144="Pending",F144="Approved",F144="Rejected",F144="Void")),AND(LEN(D144)&gt;0,NOT(OR(D144="Owner",D144="GC",D144="Field",D144="Design team"))),NOT(ISNUMBER(E144)),E144&lt;-100000000,E144&gt;100000000,AND(LEN(G144)&gt;0,OR(NOT(ISNUMBER(G144)),G144&lt;-100000000,G144&gt;100000000)),AND(F144="Approved",LEN(G144)=0),AND(LEN(G144)&gt;0,F144&lt;&gt;"Approved"),AND(OR(F144="Approved",F144="Rejected",F144="Void"),LEN(H144)=0),AND(LEN(H144)&gt;0,NOT(AND(ISNUMBER(H144),H144&gt;=DATE(1950,1,1),H144&lt;=DATE(2099,12,31)))),IF(AND(AND(ISNUMBER(H144),H144&gt;=DATE(1950,1,1),H144&lt;=DATE(2099,12,31)),AND(ISNUMBER(B144),B144&gt;=DATE(1950,1,1),B144&lt;=DATE(2099,12,31))),H144&lt;B144,FALSE)),"Check inputs","OK"))))</f>
        <v/>
      </c>
    </row>
    <row r="145" spans="1:11" x14ac:dyDescent="0.25">
      <c r="A145" s="16"/>
      <c r="B145" s="17"/>
      <c r="C145" s="18"/>
      <c r="D145" s="16"/>
      <c r="E145" s="19"/>
      <c r="F145" s="16"/>
      <c r="G145" s="19"/>
      <c r="H145" s="17"/>
      <c r="I145" s="20" t="str">
        <f>IF(NOT(COUNTA(A145:H145)&gt;0),"",IF(NOT(AND(ISNUMBER(B145),B145&gt;=DATE(1950,1,1),B145&lt;=DATE(2099,12,31))),"",IF(F145="Pending",IF(AND(ISNUMBER(Dashboard!$B$4),Dashboard!$B$4&gt;=DATE(1950,1,1),Dashboard!$B$4&lt;=DATE(2099,12,31)),Dashboard!$B$4-B145,""),IF(AND(ISNUMBER(H145),H145&gt;=DATE(1950,1,1),H145&lt;=DATE(2099,12,31)),H145-B145,""))))</f>
        <v/>
      </c>
      <c r="J145" s="21" t="str">
        <f>IF(NOT(COUNTA(A145:H145)&gt;0),"",IF(NOT(AND(ISNUMBER('Change Orders'!$B$2),'Change Orders'!$B$2&gt;=0,'Change Orders'!$B$2&lt;=1000000000)),"Check data",'Change Orders'!$B$2+SUMIFS($G$5:G145,$F$5:F145,"Approved")))</f>
        <v/>
      </c>
      <c r="K145" s="22" t="str">
        <f>IF(NOT(COUNTA(A145:H145)&gt;0),"",IF(LEN(A145)=0,"Check ID",IF(SUMPRODUCT(--($A$5:$A$501=A145))&gt;1,"Duplicate ID",IF(OR(NOT(AND(ISNUMBER(B145),B145&gt;=DATE(1950,1,1),B145&lt;=DATE(2099,12,31))),NOT(OR(F145="Pending",F145="Approved",F145="Rejected",F145="Void")),AND(LEN(D145)&gt;0,NOT(OR(D145="Owner",D145="GC",D145="Field",D145="Design team"))),NOT(ISNUMBER(E145)),E145&lt;-100000000,E145&gt;100000000,AND(LEN(G145)&gt;0,OR(NOT(ISNUMBER(G145)),G145&lt;-100000000,G145&gt;100000000)),AND(F145="Approved",LEN(G145)=0),AND(LEN(G145)&gt;0,F145&lt;&gt;"Approved"),AND(OR(F145="Approved",F145="Rejected",F145="Void"),LEN(H145)=0),AND(LEN(H145)&gt;0,NOT(AND(ISNUMBER(H145),H145&gt;=DATE(1950,1,1),H145&lt;=DATE(2099,12,31)))),IF(AND(AND(ISNUMBER(H145),H145&gt;=DATE(1950,1,1),H145&lt;=DATE(2099,12,31)),AND(ISNUMBER(B145),B145&gt;=DATE(1950,1,1),B145&lt;=DATE(2099,12,31))),H145&lt;B145,FALSE)),"Check inputs","OK"))))</f>
        <v/>
      </c>
    </row>
    <row r="146" spans="1:11" x14ac:dyDescent="0.25">
      <c r="A146" s="16"/>
      <c r="B146" s="17"/>
      <c r="C146" s="18"/>
      <c r="D146" s="16"/>
      <c r="E146" s="19"/>
      <c r="F146" s="16"/>
      <c r="G146" s="19"/>
      <c r="H146" s="17"/>
      <c r="I146" s="20" t="str">
        <f>IF(NOT(COUNTA(A146:H146)&gt;0),"",IF(NOT(AND(ISNUMBER(B146),B146&gt;=DATE(1950,1,1),B146&lt;=DATE(2099,12,31))),"",IF(F146="Pending",IF(AND(ISNUMBER(Dashboard!$B$4),Dashboard!$B$4&gt;=DATE(1950,1,1),Dashboard!$B$4&lt;=DATE(2099,12,31)),Dashboard!$B$4-B146,""),IF(AND(ISNUMBER(H146),H146&gt;=DATE(1950,1,1),H146&lt;=DATE(2099,12,31)),H146-B146,""))))</f>
        <v/>
      </c>
      <c r="J146" s="21" t="str">
        <f>IF(NOT(COUNTA(A146:H146)&gt;0),"",IF(NOT(AND(ISNUMBER('Change Orders'!$B$2),'Change Orders'!$B$2&gt;=0,'Change Orders'!$B$2&lt;=1000000000)),"Check data",'Change Orders'!$B$2+SUMIFS($G$5:G146,$F$5:F146,"Approved")))</f>
        <v/>
      </c>
      <c r="K146" s="22" t="str">
        <f>IF(NOT(COUNTA(A146:H146)&gt;0),"",IF(LEN(A146)=0,"Check ID",IF(SUMPRODUCT(--($A$5:$A$501=A146))&gt;1,"Duplicate ID",IF(OR(NOT(AND(ISNUMBER(B146),B146&gt;=DATE(1950,1,1),B146&lt;=DATE(2099,12,31))),NOT(OR(F146="Pending",F146="Approved",F146="Rejected",F146="Void")),AND(LEN(D146)&gt;0,NOT(OR(D146="Owner",D146="GC",D146="Field",D146="Design team"))),NOT(ISNUMBER(E146)),E146&lt;-100000000,E146&gt;100000000,AND(LEN(G146)&gt;0,OR(NOT(ISNUMBER(G146)),G146&lt;-100000000,G146&gt;100000000)),AND(F146="Approved",LEN(G146)=0),AND(LEN(G146)&gt;0,F146&lt;&gt;"Approved"),AND(OR(F146="Approved",F146="Rejected",F146="Void"),LEN(H146)=0),AND(LEN(H146)&gt;0,NOT(AND(ISNUMBER(H146),H146&gt;=DATE(1950,1,1),H146&lt;=DATE(2099,12,31)))),IF(AND(AND(ISNUMBER(H146),H146&gt;=DATE(1950,1,1),H146&lt;=DATE(2099,12,31)),AND(ISNUMBER(B146),B146&gt;=DATE(1950,1,1),B146&lt;=DATE(2099,12,31))),H146&lt;B146,FALSE)),"Check inputs","OK"))))</f>
        <v/>
      </c>
    </row>
    <row r="147" spans="1:11" x14ac:dyDescent="0.25">
      <c r="A147" s="16"/>
      <c r="B147" s="17"/>
      <c r="C147" s="18"/>
      <c r="D147" s="16"/>
      <c r="E147" s="19"/>
      <c r="F147" s="16"/>
      <c r="G147" s="19"/>
      <c r="H147" s="17"/>
      <c r="I147" s="20" t="str">
        <f>IF(NOT(COUNTA(A147:H147)&gt;0),"",IF(NOT(AND(ISNUMBER(B147),B147&gt;=DATE(1950,1,1),B147&lt;=DATE(2099,12,31))),"",IF(F147="Pending",IF(AND(ISNUMBER(Dashboard!$B$4),Dashboard!$B$4&gt;=DATE(1950,1,1),Dashboard!$B$4&lt;=DATE(2099,12,31)),Dashboard!$B$4-B147,""),IF(AND(ISNUMBER(H147),H147&gt;=DATE(1950,1,1),H147&lt;=DATE(2099,12,31)),H147-B147,""))))</f>
        <v/>
      </c>
      <c r="J147" s="21" t="str">
        <f>IF(NOT(COUNTA(A147:H147)&gt;0),"",IF(NOT(AND(ISNUMBER('Change Orders'!$B$2),'Change Orders'!$B$2&gt;=0,'Change Orders'!$B$2&lt;=1000000000)),"Check data",'Change Orders'!$B$2+SUMIFS($G$5:G147,$F$5:F147,"Approved")))</f>
        <v/>
      </c>
      <c r="K147" s="22" t="str">
        <f>IF(NOT(COUNTA(A147:H147)&gt;0),"",IF(LEN(A147)=0,"Check ID",IF(SUMPRODUCT(--($A$5:$A$501=A147))&gt;1,"Duplicate ID",IF(OR(NOT(AND(ISNUMBER(B147),B147&gt;=DATE(1950,1,1),B147&lt;=DATE(2099,12,31))),NOT(OR(F147="Pending",F147="Approved",F147="Rejected",F147="Void")),AND(LEN(D147)&gt;0,NOT(OR(D147="Owner",D147="GC",D147="Field",D147="Design team"))),NOT(ISNUMBER(E147)),E147&lt;-100000000,E147&gt;100000000,AND(LEN(G147)&gt;0,OR(NOT(ISNUMBER(G147)),G147&lt;-100000000,G147&gt;100000000)),AND(F147="Approved",LEN(G147)=0),AND(LEN(G147)&gt;0,F147&lt;&gt;"Approved"),AND(OR(F147="Approved",F147="Rejected",F147="Void"),LEN(H147)=0),AND(LEN(H147)&gt;0,NOT(AND(ISNUMBER(H147),H147&gt;=DATE(1950,1,1),H147&lt;=DATE(2099,12,31)))),IF(AND(AND(ISNUMBER(H147),H147&gt;=DATE(1950,1,1),H147&lt;=DATE(2099,12,31)),AND(ISNUMBER(B147),B147&gt;=DATE(1950,1,1),B147&lt;=DATE(2099,12,31))),H147&lt;B147,FALSE)),"Check inputs","OK"))))</f>
        <v/>
      </c>
    </row>
    <row r="148" spans="1:11" x14ac:dyDescent="0.25">
      <c r="A148" s="16"/>
      <c r="B148" s="17"/>
      <c r="C148" s="18"/>
      <c r="D148" s="16"/>
      <c r="E148" s="19"/>
      <c r="F148" s="16"/>
      <c r="G148" s="19"/>
      <c r="H148" s="17"/>
      <c r="I148" s="20" t="str">
        <f>IF(NOT(COUNTA(A148:H148)&gt;0),"",IF(NOT(AND(ISNUMBER(B148),B148&gt;=DATE(1950,1,1),B148&lt;=DATE(2099,12,31))),"",IF(F148="Pending",IF(AND(ISNUMBER(Dashboard!$B$4),Dashboard!$B$4&gt;=DATE(1950,1,1),Dashboard!$B$4&lt;=DATE(2099,12,31)),Dashboard!$B$4-B148,""),IF(AND(ISNUMBER(H148),H148&gt;=DATE(1950,1,1),H148&lt;=DATE(2099,12,31)),H148-B148,""))))</f>
        <v/>
      </c>
      <c r="J148" s="21" t="str">
        <f>IF(NOT(COUNTA(A148:H148)&gt;0),"",IF(NOT(AND(ISNUMBER('Change Orders'!$B$2),'Change Orders'!$B$2&gt;=0,'Change Orders'!$B$2&lt;=1000000000)),"Check data",'Change Orders'!$B$2+SUMIFS($G$5:G148,$F$5:F148,"Approved")))</f>
        <v/>
      </c>
      <c r="K148" s="22" t="str">
        <f>IF(NOT(COUNTA(A148:H148)&gt;0),"",IF(LEN(A148)=0,"Check ID",IF(SUMPRODUCT(--($A$5:$A$501=A148))&gt;1,"Duplicate ID",IF(OR(NOT(AND(ISNUMBER(B148),B148&gt;=DATE(1950,1,1),B148&lt;=DATE(2099,12,31))),NOT(OR(F148="Pending",F148="Approved",F148="Rejected",F148="Void")),AND(LEN(D148)&gt;0,NOT(OR(D148="Owner",D148="GC",D148="Field",D148="Design team"))),NOT(ISNUMBER(E148)),E148&lt;-100000000,E148&gt;100000000,AND(LEN(G148)&gt;0,OR(NOT(ISNUMBER(G148)),G148&lt;-100000000,G148&gt;100000000)),AND(F148="Approved",LEN(G148)=0),AND(LEN(G148)&gt;0,F148&lt;&gt;"Approved"),AND(OR(F148="Approved",F148="Rejected",F148="Void"),LEN(H148)=0),AND(LEN(H148)&gt;0,NOT(AND(ISNUMBER(H148),H148&gt;=DATE(1950,1,1),H148&lt;=DATE(2099,12,31)))),IF(AND(AND(ISNUMBER(H148),H148&gt;=DATE(1950,1,1),H148&lt;=DATE(2099,12,31)),AND(ISNUMBER(B148),B148&gt;=DATE(1950,1,1),B148&lt;=DATE(2099,12,31))),H148&lt;B148,FALSE)),"Check inputs","OK"))))</f>
        <v/>
      </c>
    </row>
    <row r="149" spans="1:11" x14ac:dyDescent="0.25">
      <c r="A149" s="16"/>
      <c r="B149" s="17"/>
      <c r="C149" s="18"/>
      <c r="D149" s="16"/>
      <c r="E149" s="19"/>
      <c r="F149" s="16"/>
      <c r="G149" s="19"/>
      <c r="H149" s="17"/>
      <c r="I149" s="20" t="str">
        <f>IF(NOT(COUNTA(A149:H149)&gt;0),"",IF(NOT(AND(ISNUMBER(B149),B149&gt;=DATE(1950,1,1),B149&lt;=DATE(2099,12,31))),"",IF(F149="Pending",IF(AND(ISNUMBER(Dashboard!$B$4),Dashboard!$B$4&gt;=DATE(1950,1,1),Dashboard!$B$4&lt;=DATE(2099,12,31)),Dashboard!$B$4-B149,""),IF(AND(ISNUMBER(H149),H149&gt;=DATE(1950,1,1),H149&lt;=DATE(2099,12,31)),H149-B149,""))))</f>
        <v/>
      </c>
      <c r="J149" s="21" t="str">
        <f>IF(NOT(COUNTA(A149:H149)&gt;0),"",IF(NOT(AND(ISNUMBER('Change Orders'!$B$2),'Change Orders'!$B$2&gt;=0,'Change Orders'!$B$2&lt;=1000000000)),"Check data",'Change Orders'!$B$2+SUMIFS($G$5:G149,$F$5:F149,"Approved")))</f>
        <v/>
      </c>
      <c r="K149" s="22" t="str">
        <f>IF(NOT(COUNTA(A149:H149)&gt;0),"",IF(LEN(A149)=0,"Check ID",IF(SUMPRODUCT(--($A$5:$A$501=A149))&gt;1,"Duplicate ID",IF(OR(NOT(AND(ISNUMBER(B149),B149&gt;=DATE(1950,1,1),B149&lt;=DATE(2099,12,31))),NOT(OR(F149="Pending",F149="Approved",F149="Rejected",F149="Void")),AND(LEN(D149)&gt;0,NOT(OR(D149="Owner",D149="GC",D149="Field",D149="Design team"))),NOT(ISNUMBER(E149)),E149&lt;-100000000,E149&gt;100000000,AND(LEN(G149)&gt;0,OR(NOT(ISNUMBER(G149)),G149&lt;-100000000,G149&gt;100000000)),AND(F149="Approved",LEN(G149)=0),AND(LEN(G149)&gt;0,F149&lt;&gt;"Approved"),AND(OR(F149="Approved",F149="Rejected",F149="Void"),LEN(H149)=0),AND(LEN(H149)&gt;0,NOT(AND(ISNUMBER(H149),H149&gt;=DATE(1950,1,1),H149&lt;=DATE(2099,12,31)))),IF(AND(AND(ISNUMBER(H149),H149&gt;=DATE(1950,1,1),H149&lt;=DATE(2099,12,31)),AND(ISNUMBER(B149),B149&gt;=DATE(1950,1,1),B149&lt;=DATE(2099,12,31))),H149&lt;B149,FALSE)),"Check inputs","OK"))))</f>
        <v/>
      </c>
    </row>
    <row r="150" spans="1:11" x14ac:dyDescent="0.25">
      <c r="A150" s="16"/>
      <c r="B150" s="17"/>
      <c r="C150" s="18"/>
      <c r="D150" s="16"/>
      <c r="E150" s="19"/>
      <c r="F150" s="16"/>
      <c r="G150" s="19"/>
      <c r="H150" s="17"/>
      <c r="I150" s="20" t="str">
        <f>IF(NOT(COUNTA(A150:H150)&gt;0),"",IF(NOT(AND(ISNUMBER(B150),B150&gt;=DATE(1950,1,1),B150&lt;=DATE(2099,12,31))),"",IF(F150="Pending",IF(AND(ISNUMBER(Dashboard!$B$4),Dashboard!$B$4&gt;=DATE(1950,1,1),Dashboard!$B$4&lt;=DATE(2099,12,31)),Dashboard!$B$4-B150,""),IF(AND(ISNUMBER(H150),H150&gt;=DATE(1950,1,1),H150&lt;=DATE(2099,12,31)),H150-B150,""))))</f>
        <v/>
      </c>
      <c r="J150" s="21" t="str">
        <f>IF(NOT(COUNTA(A150:H150)&gt;0),"",IF(NOT(AND(ISNUMBER('Change Orders'!$B$2),'Change Orders'!$B$2&gt;=0,'Change Orders'!$B$2&lt;=1000000000)),"Check data",'Change Orders'!$B$2+SUMIFS($G$5:G150,$F$5:F150,"Approved")))</f>
        <v/>
      </c>
      <c r="K150" s="22" t="str">
        <f>IF(NOT(COUNTA(A150:H150)&gt;0),"",IF(LEN(A150)=0,"Check ID",IF(SUMPRODUCT(--($A$5:$A$501=A150))&gt;1,"Duplicate ID",IF(OR(NOT(AND(ISNUMBER(B150),B150&gt;=DATE(1950,1,1),B150&lt;=DATE(2099,12,31))),NOT(OR(F150="Pending",F150="Approved",F150="Rejected",F150="Void")),AND(LEN(D150)&gt;0,NOT(OR(D150="Owner",D150="GC",D150="Field",D150="Design team"))),NOT(ISNUMBER(E150)),E150&lt;-100000000,E150&gt;100000000,AND(LEN(G150)&gt;0,OR(NOT(ISNUMBER(G150)),G150&lt;-100000000,G150&gt;100000000)),AND(F150="Approved",LEN(G150)=0),AND(LEN(G150)&gt;0,F150&lt;&gt;"Approved"),AND(OR(F150="Approved",F150="Rejected",F150="Void"),LEN(H150)=0),AND(LEN(H150)&gt;0,NOT(AND(ISNUMBER(H150),H150&gt;=DATE(1950,1,1),H150&lt;=DATE(2099,12,31)))),IF(AND(AND(ISNUMBER(H150),H150&gt;=DATE(1950,1,1),H150&lt;=DATE(2099,12,31)),AND(ISNUMBER(B150),B150&gt;=DATE(1950,1,1),B150&lt;=DATE(2099,12,31))),H150&lt;B150,FALSE)),"Check inputs","OK"))))</f>
        <v/>
      </c>
    </row>
    <row r="151" spans="1:11" x14ac:dyDescent="0.25">
      <c r="A151" s="16"/>
      <c r="B151" s="17"/>
      <c r="C151" s="18"/>
      <c r="D151" s="16"/>
      <c r="E151" s="19"/>
      <c r="F151" s="16"/>
      <c r="G151" s="19"/>
      <c r="H151" s="17"/>
      <c r="I151" s="20" t="str">
        <f>IF(NOT(COUNTA(A151:H151)&gt;0),"",IF(NOT(AND(ISNUMBER(B151),B151&gt;=DATE(1950,1,1),B151&lt;=DATE(2099,12,31))),"",IF(F151="Pending",IF(AND(ISNUMBER(Dashboard!$B$4),Dashboard!$B$4&gt;=DATE(1950,1,1),Dashboard!$B$4&lt;=DATE(2099,12,31)),Dashboard!$B$4-B151,""),IF(AND(ISNUMBER(H151),H151&gt;=DATE(1950,1,1),H151&lt;=DATE(2099,12,31)),H151-B151,""))))</f>
        <v/>
      </c>
      <c r="J151" s="21" t="str">
        <f>IF(NOT(COUNTA(A151:H151)&gt;0),"",IF(NOT(AND(ISNUMBER('Change Orders'!$B$2),'Change Orders'!$B$2&gt;=0,'Change Orders'!$B$2&lt;=1000000000)),"Check data",'Change Orders'!$B$2+SUMIFS($G$5:G151,$F$5:F151,"Approved")))</f>
        <v/>
      </c>
      <c r="K151" s="22" t="str">
        <f>IF(NOT(COUNTA(A151:H151)&gt;0),"",IF(LEN(A151)=0,"Check ID",IF(SUMPRODUCT(--($A$5:$A$501=A151))&gt;1,"Duplicate ID",IF(OR(NOT(AND(ISNUMBER(B151),B151&gt;=DATE(1950,1,1),B151&lt;=DATE(2099,12,31))),NOT(OR(F151="Pending",F151="Approved",F151="Rejected",F151="Void")),AND(LEN(D151)&gt;0,NOT(OR(D151="Owner",D151="GC",D151="Field",D151="Design team"))),NOT(ISNUMBER(E151)),E151&lt;-100000000,E151&gt;100000000,AND(LEN(G151)&gt;0,OR(NOT(ISNUMBER(G151)),G151&lt;-100000000,G151&gt;100000000)),AND(F151="Approved",LEN(G151)=0),AND(LEN(G151)&gt;0,F151&lt;&gt;"Approved"),AND(OR(F151="Approved",F151="Rejected",F151="Void"),LEN(H151)=0),AND(LEN(H151)&gt;0,NOT(AND(ISNUMBER(H151),H151&gt;=DATE(1950,1,1),H151&lt;=DATE(2099,12,31)))),IF(AND(AND(ISNUMBER(H151),H151&gt;=DATE(1950,1,1),H151&lt;=DATE(2099,12,31)),AND(ISNUMBER(B151),B151&gt;=DATE(1950,1,1),B151&lt;=DATE(2099,12,31))),H151&lt;B151,FALSE)),"Check inputs","OK"))))</f>
        <v/>
      </c>
    </row>
    <row r="152" spans="1:11" x14ac:dyDescent="0.25">
      <c r="A152" s="16"/>
      <c r="B152" s="17"/>
      <c r="C152" s="18"/>
      <c r="D152" s="16"/>
      <c r="E152" s="19"/>
      <c r="F152" s="16"/>
      <c r="G152" s="19"/>
      <c r="H152" s="17"/>
      <c r="I152" s="20" t="str">
        <f>IF(NOT(COUNTA(A152:H152)&gt;0),"",IF(NOT(AND(ISNUMBER(B152),B152&gt;=DATE(1950,1,1),B152&lt;=DATE(2099,12,31))),"",IF(F152="Pending",IF(AND(ISNUMBER(Dashboard!$B$4),Dashboard!$B$4&gt;=DATE(1950,1,1),Dashboard!$B$4&lt;=DATE(2099,12,31)),Dashboard!$B$4-B152,""),IF(AND(ISNUMBER(H152),H152&gt;=DATE(1950,1,1),H152&lt;=DATE(2099,12,31)),H152-B152,""))))</f>
        <v/>
      </c>
      <c r="J152" s="21" t="str">
        <f>IF(NOT(COUNTA(A152:H152)&gt;0),"",IF(NOT(AND(ISNUMBER('Change Orders'!$B$2),'Change Orders'!$B$2&gt;=0,'Change Orders'!$B$2&lt;=1000000000)),"Check data",'Change Orders'!$B$2+SUMIFS($G$5:G152,$F$5:F152,"Approved")))</f>
        <v/>
      </c>
      <c r="K152" s="22" t="str">
        <f>IF(NOT(COUNTA(A152:H152)&gt;0),"",IF(LEN(A152)=0,"Check ID",IF(SUMPRODUCT(--($A$5:$A$501=A152))&gt;1,"Duplicate ID",IF(OR(NOT(AND(ISNUMBER(B152),B152&gt;=DATE(1950,1,1),B152&lt;=DATE(2099,12,31))),NOT(OR(F152="Pending",F152="Approved",F152="Rejected",F152="Void")),AND(LEN(D152)&gt;0,NOT(OR(D152="Owner",D152="GC",D152="Field",D152="Design team"))),NOT(ISNUMBER(E152)),E152&lt;-100000000,E152&gt;100000000,AND(LEN(G152)&gt;0,OR(NOT(ISNUMBER(G152)),G152&lt;-100000000,G152&gt;100000000)),AND(F152="Approved",LEN(G152)=0),AND(LEN(G152)&gt;0,F152&lt;&gt;"Approved"),AND(OR(F152="Approved",F152="Rejected",F152="Void"),LEN(H152)=0),AND(LEN(H152)&gt;0,NOT(AND(ISNUMBER(H152),H152&gt;=DATE(1950,1,1),H152&lt;=DATE(2099,12,31)))),IF(AND(AND(ISNUMBER(H152),H152&gt;=DATE(1950,1,1),H152&lt;=DATE(2099,12,31)),AND(ISNUMBER(B152),B152&gt;=DATE(1950,1,1),B152&lt;=DATE(2099,12,31))),H152&lt;B152,FALSE)),"Check inputs","OK"))))</f>
        <v/>
      </c>
    </row>
    <row r="153" spans="1:11" x14ac:dyDescent="0.25">
      <c r="A153" s="16"/>
      <c r="B153" s="17"/>
      <c r="C153" s="18"/>
      <c r="D153" s="16"/>
      <c r="E153" s="19"/>
      <c r="F153" s="16"/>
      <c r="G153" s="19"/>
      <c r="H153" s="17"/>
      <c r="I153" s="20" t="str">
        <f>IF(NOT(COUNTA(A153:H153)&gt;0),"",IF(NOT(AND(ISNUMBER(B153),B153&gt;=DATE(1950,1,1),B153&lt;=DATE(2099,12,31))),"",IF(F153="Pending",IF(AND(ISNUMBER(Dashboard!$B$4),Dashboard!$B$4&gt;=DATE(1950,1,1),Dashboard!$B$4&lt;=DATE(2099,12,31)),Dashboard!$B$4-B153,""),IF(AND(ISNUMBER(H153),H153&gt;=DATE(1950,1,1),H153&lt;=DATE(2099,12,31)),H153-B153,""))))</f>
        <v/>
      </c>
      <c r="J153" s="21" t="str">
        <f>IF(NOT(COUNTA(A153:H153)&gt;0),"",IF(NOT(AND(ISNUMBER('Change Orders'!$B$2),'Change Orders'!$B$2&gt;=0,'Change Orders'!$B$2&lt;=1000000000)),"Check data",'Change Orders'!$B$2+SUMIFS($G$5:G153,$F$5:F153,"Approved")))</f>
        <v/>
      </c>
      <c r="K153" s="22" t="str">
        <f>IF(NOT(COUNTA(A153:H153)&gt;0),"",IF(LEN(A153)=0,"Check ID",IF(SUMPRODUCT(--($A$5:$A$501=A153))&gt;1,"Duplicate ID",IF(OR(NOT(AND(ISNUMBER(B153),B153&gt;=DATE(1950,1,1),B153&lt;=DATE(2099,12,31))),NOT(OR(F153="Pending",F153="Approved",F153="Rejected",F153="Void")),AND(LEN(D153)&gt;0,NOT(OR(D153="Owner",D153="GC",D153="Field",D153="Design team"))),NOT(ISNUMBER(E153)),E153&lt;-100000000,E153&gt;100000000,AND(LEN(G153)&gt;0,OR(NOT(ISNUMBER(G153)),G153&lt;-100000000,G153&gt;100000000)),AND(F153="Approved",LEN(G153)=0),AND(LEN(G153)&gt;0,F153&lt;&gt;"Approved"),AND(OR(F153="Approved",F153="Rejected",F153="Void"),LEN(H153)=0),AND(LEN(H153)&gt;0,NOT(AND(ISNUMBER(H153),H153&gt;=DATE(1950,1,1),H153&lt;=DATE(2099,12,31)))),IF(AND(AND(ISNUMBER(H153),H153&gt;=DATE(1950,1,1),H153&lt;=DATE(2099,12,31)),AND(ISNUMBER(B153),B153&gt;=DATE(1950,1,1),B153&lt;=DATE(2099,12,31))),H153&lt;B153,FALSE)),"Check inputs","OK"))))</f>
        <v/>
      </c>
    </row>
    <row r="154" spans="1:11" x14ac:dyDescent="0.25">
      <c r="A154" s="16"/>
      <c r="B154" s="17"/>
      <c r="C154" s="18"/>
      <c r="D154" s="16"/>
      <c r="E154" s="19"/>
      <c r="F154" s="16"/>
      <c r="G154" s="19"/>
      <c r="H154" s="17"/>
      <c r="I154" s="20" t="str">
        <f>IF(NOT(COUNTA(A154:H154)&gt;0),"",IF(NOT(AND(ISNUMBER(B154),B154&gt;=DATE(1950,1,1),B154&lt;=DATE(2099,12,31))),"",IF(F154="Pending",IF(AND(ISNUMBER(Dashboard!$B$4),Dashboard!$B$4&gt;=DATE(1950,1,1),Dashboard!$B$4&lt;=DATE(2099,12,31)),Dashboard!$B$4-B154,""),IF(AND(ISNUMBER(H154),H154&gt;=DATE(1950,1,1),H154&lt;=DATE(2099,12,31)),H154-B154,""))))</f>
        <v/>
      </c>
      <c r="J154" s="21" t="str">
        <f>IF(NOT(COUNTA(A154:H154)&gt;0),"",IF(NOT(AND(ISNUMBER('Change Orders'!$B$2),'Change Orders'!$B$2&gt;=0,'Change Orders'!$B$2&lt;=1000000000)),"Check data",'Change Orders'!$B$2+SUMIFS($G$5:G154,$F$5:F154,"Approved")))</f>
        <v/>
      </c>
      <c r="K154" s="22" t="str">
        <f>IF(NOT(COUNTA(A154:H154)&gt;0),"",IF(LEN(A154)=0,"Check ID",IF(SUMPRODUCT(--($A$5:$A$501=A154))&gt;1,"Duplicate ID",IF(OR(NOT(AND(ISNUMBER(B154),B154&gt;=DATE(1950,1,1),B154&lt;=DATE(2099,12,31))),NOT(OR(F154="Pending",F154="Approved",F154="Rejected",F154="Void")),AND(LEN(D154)&gt;0,NOT(OR(D154="Owner",D154="GC",D154="Field",D154="Design team"))),NOT(ISNUMBER(E154)),E154&lt;-100000000,E154&gt;100000000,AND(LEN(G154)&gt;0,OR(NOT(ISNUMBER(G154)),G154&lt;-100000000,G154&gt;100000000)),AND(F154="Approved",LEN(G154)=0),AND(LEN(G154)&gt;0,F154&lt;&gt;"Approved"),AND(OR(F154="Approved",F154="Rejected",F154="Void"),LEN(H154)=0),AND(LEN(H154)&gt;0,NOT(AND(ISNUMBER(H154),H154&gt;=DATE(1950,1,1),H154&lt;=DATE(2099,12,31)))),IF(AND(AND(ISNUMBER(H154),H154&gt;=DATE(1950,1,1),H154&lt;=DATE(2099,12,31)),AND(ISNUMBER(B154),B154&gt;=DATE(1950,1,1),B154&lt;=DATE(2099,12,31))),H154&lt;B154,FALSE)),"Check inputs","OK"))))</f>
        <v/>
      </c>
    </row>
    <row r="155" spans="1:11" x14ac:dyDescent="0.25">
      <c r="A155" s="16"/>
      <c r="B155" s="17"/>
      <c r="C155" s="18"/>
      <c r="D155" s="16"/>
      <c r="E155" s="19"/>
      <c r="F155" s="16"/>
      <c r="G155" s="19"/>
      <c r="H155" s="17"/>
      <c r="I155" s="20" t="str">
        <f>IF(NOT(COUNTA(A155:H155)&gt;0),"",IF(NOT(AND(ISNUMBER(B155),B155&gt;=DATE(1950,1,1),B155&lt;=DATE(2099,12,31))),"",IF(F155="Pending",IF(AND(ISNUMBER(Dashboard!$B$4),Dashboard!$B$4&gt;=DATE(1950,1,1),Dashboard!$B$4&lt;=DATE(2099,12,31)),Dashboard!$B$4-B155,""),IF(AND(ISNUMBER(H155),H155&gt;=DATE(1950,1,1),H155&lt;=DATE(2099,12,31)),H155-B155,""))))</f>
        <v/>
      </c>
      <c r="J155" s="21" t="str">
        <f>IF(NOT(COUNTA(A155:H155)&gt;0),"",IF(NOT(AND(ISNUMBER('Change Orders'!$B$2),'Change Orders'!$B$2&gt;=0,'Change Orders'!$B$2&lt;=1000000000)),"Check data",'Change Orders'!$B$2+SUMIFS($G$5:G155,$F$5:F155,"Approved")))</f>
        <v/>
      </c>
      <c r="K155" s="22" t="str">
        <f>IF(NOT(COUNTA(A155:H155)&gt;0),"",IF(LEN(A155)=0,"Check ID",IF(SUMPRODUCT(--($A$5:$A$501=A155))&gt;1,"Duplicate ID",IF(OR(NOT(AND(ISNUMBER(B155),B155&gt;=DATE(1950,1,1),B155&lt;=DATE(2099,12,31))),NOT(OR(F155="Pending",F155="Approved",F155="Rejected",F155="Void")),AND(LEN(D155)&gt;0,NOT(OR(D155="Owner",D155="GC",D155="Field",D155="Design team"))),NOT(ISNUMBER(E155)),E155&lt;-100000000,E155&gt;100000000,AND(LEN(G155)&gt;0,OR(NOT(ISNUMBER(G155)),G155&lt;-100000000,G155&gt;100000000)),AND(F155="Approved",LEN(G155)=0),AND(LEN(G155)&gt;0,F155&lt;&gt;"Approved"),AND(OR(F155="Approved",F155="Rejected",F155="Void"),LEN(H155)=0),AND(LEN(H155)&gt;0,NOT(AND(ISNUMBER(H155),H155&gt;=DATE(1950,1,1),H155&lt;=DATE(2099,12,31)))),IF(AND(AND(ISNUMBER(H155),H155&gt;=DATE(1950,1,1),H155&lt;=DATE(2099,12,31)),AND(ISNUMBER(B155),B155&gt;=DATE(1950,1,1),B155&lt;=DATE(2099,12,31))),H155&lt;B155,FALSE)),"Check inputs","OK"))))</f>
        <v/>
      </c>
    </row>
    <row r="156" spans="1:11" x14ac:dyDescent="0.25">
      <c r="A156" s="16"/>
      <c r="B156" s="17"/>
      <c r="C156" s="18"/>
      <c r="D156" s="16"/>
      <c r="E156" s="19"/>
      <c r="F156" s="16"/>
      <c r="G156" s="19"/>
      <c r="H156" s="17"/>
      <c r="I156" s="20" t="str">
        <f>IF(NOT(COUNTA(A156:H156)&gt;0),"",IF(NOT(AND(ISNUMBER(B156),B156&gt;=DATE(1950,1,1),B156&lt;=DATE(2099,12,31))),"",IF(F156="Pending",IF(AND(ISNUMBER(Dashboard!$B$4),Dashboard!$B$4&gt;=DATE(1950,1,1),Dashboard!$B$4&lt;=DATE(2099,12,31)),Dashboard!$B$4-B156,""),IF(AND(ISNUMBER(H156),H156&gt;=DATE(1950,1,1),H156&lt;=DATE(2099,12,31)),H156-B156,""))))</f>
        <v/>
      </c>
      <c r="J156" s="21" t="str">
        <f>IF(NOT(COUNTA(A156:H156)&gt;0),"",IF(NOT(AND(ISNUMBER('Change Orders'!$B$2),'Change Orders'!$B$2&gt;=0,'Change Orders'!$B$2&lt;=1000000000)),"Check data",'Change Orders'!$B$2+SUMIFS($G$5:G156,$F$5:F156,"Approved")))</f>
        <v/>
      </c>
      <c r="K156" s="22" t="str">
        <f>IF(NOT(COUNTA(A156:H156)&gt;0),"",IF(LEN(A156)=0,"Check ID",IF(SUMPRODUCT(--($A$5:$A$501=A156))&gt;1,"Duplicate ID",IF(OR(NOT(AND(ISNUMBER(B156),B156&gt;=DATE(1950,1,1),B156&lt;=DATE(2099,12,31))),NOT(OR(F156="Pending",F156="Approved",F156="Rejected",F156="Void")),AND(LEN(D156)&gt;0,NOT(OR(D156="Owner",D156="GC",D156="Field",D156="Design team"))),NOT(ISNUMBER(E156)),E156&lt;-100000000,E156&gt;100000000,AND(LEN(G156)&gt;0,OR(NOT(ISNUMBER(G156)),G156&lt;-100000000,G156&gt;100000000)),AND(F156="Approved",LEN(G156)=0),AND(LEN(G156)&gt;0,F156&lt;&gt;"Approved"),AND(OR(F156="Approved",F156="Rejected",F156="Void"),LEN(H156)=0),AND(LEN(H156)&gt;0,NOT(AND(ISNUMBER(H156),H156&gt;=DATE(1950,1,1),H156&lt;=DATE(2099,12,31)))),IF(AND(AND(ISNUMBER(H156),H156&gt;=DATE(1950,1,1),H156&lt;=DATE(2099,12,31)),AND(ISNUMBER(B156),B156&gt;=DATE(1950,1,1),B156&lt;=DATE(2099,12,31))),H156&lt;B156,FALSE)),"Check inputs","OK"))))</f>
        <v/>
      </c>
    </row>
    <row r="157" spans="1:11" x14ac:dyDescent="0.25">
      <c r="A157" s="16"/>
      <c r="B157" s="17"/>
      <c r="C157" s="18"/>
      <c r="D157" s="16"/>
      <c r="E157" s="19"/>
      <c r="F157" s="16"/>
      <c r="G157" s="19"/>
      <c r="H157" s="17"/>
      <c r="I157" s="20" t="str">
        <f>IF(NOT(COUNTA(A157:H157)&gt;0),"",IF(NOT(AND(ISNUMBER(B157),B157&gt;=DATE(1950,1,1),B157&lt;=DATE(2099,12,31))),"",IF(F157="Pending",IF(AND(ISNUMBER(Dashboard!$B$4),Dashboard!$B$4&gt;=DATE(1950,1,1),Dashboard!$B$4&lt;=DATE(2099,12,31)),Dashboard!$B$4-B157,""),IF(AND(ISNUMBER(H157),H157&gt;=DATE(1950,1,1),H157&lt;=DATE(2099,12,31)),H157-B157,""))))</f>
        <v/>
      </c>
      <c r="J157" s="21" t="str">
        <f>IF(NOT(COUNTA(A157:H157)&gt;0),"",IF(NOT(AND(ISNUMBER('Change Orders'!$B$2),'Change Orders'!$B$2&gt;=0,'Change Orders'!$B$2&lt;=1000000000)),"Check data",'Change Orders'!$B$2+SUMIFS($G$5:G157,$F$5:F157,"Approved")))</f>
        <v/>
      </c>
      <c r="K157" s="22" t="str">
        <f>IF(NOT(COUNTA(A157:H157)&gt;0),"",IF(LEN(A157)=0,"Check ID",IF(SUMPRODUCT(--($A$5:$A$501=A157))&gt;1,"Duplicate ID",IF(OR(NOT(AND(ISNUMBER(B157),B157&gt;=DATE(1950,1,1),B157&lt;=DATE(2099,12,31))),NOT(OR(F157="Pending",F157="Approved",F157="Rejected",F157="Void")),AND(LEN(D157)&gt;0,NOT(OR(D157="Owner",D157="GC",D157="Field",D157="Design team"))),NOT(ISNUMBER(E157)),E157&lt;-100000000,E157&gt;100000000,AND(LEN(G157)&gt;0,OR(NOT(ISNUMBER(G157)),G157&lt;-100000000,G157&gt;100000000)),AND(F157="Approved",LEN(G157)=0),AND(LEN(G157)&gt;0,F157&lt;&gt;"Approved"),AND(OR(F157="Approved",F157="Rejected",F157="Void"),LEN(H157)=0),AND(LEN(H157)&gt;0,NOT(AND(ISNUMBER(H157),H157&gt;=DATE(1950,1,1),H157&lt;=DATE(2099,12,31)))),IF(AND(AND(ISNUMBER(H157),H157&gt;=DATE(1950,1,1),H157&lt;=DATE(2099,12,31)),AND(ISNUMBER(B157),B157&gt;=DATE(1950,1,1),B157&lt;=DATE(2099,12,31))),H157&lt;B157,FALSE)),"Check inputs","OK"))))</f>
        <v/>
      </c>
    </row>
    <row r="158" spans="1:11" x14ac:dyDescent="0.25">
      <c r="A158" s="16"/>
      <c r="B158" s="17"/>
      <c r="C158" s="18"/>
      <c r="D158" s="16"/>
      <c r="E158" s="19"/>
      <c r="F158" s="16"/>
      <c r="G158" s="19"/>
      <c r="H158" s="17"/>
      <c r="I158" s="20" t="str">
        <f>IF(NOT(COUNTA(A158:H158)&gt;0),"",IF(NOT(AND(ISNUMBER(B158),B158&gt;=DATE(1950,1,1),B158&lt;=DATE(2099,12,31))),"",IF(F158="Pending",IF(AND(ISNUMBER(Dashboard!$B$4),Dashboard!$B$4&gt;=DATE(1950,1,1),Dashboard!$B$4&lt;=DATE(2099,12,31)),Dashboard!$B$4-B158,""),IF(AND(ISNUMBER(H158),H158&gt;=DATE(1950,1,1),H158&lt;=DATE(2099,12,31)),H158-B158,""))))</f>
        <v/>
      </c>
      <c r="J158" s="21" t="str">
        <f>IF(NOT(COUNTA(A158:H158)&gt;0),"",IF(NOT(AND(ISNUMBER('Change Orders'!$B$2),'Change Orders'!$B$2&gt;=0,'Change Orders'!$B$2&lt;=1000000000)),"Check data",'Change Orders'!$B$2+SUMIFS($G$5:G158,$F$5:F158,"Approved")))</f>
        <v/>
      </c>
      <c r="K158" s="22" t="str">
        <f>IF(NOT(COUNTA(A158:H158)&gt;0),"",IF(LEN(A158)=0,"Check ID",IF(SUMPRODUCT(--($A$5:$A$501=A158))&gt;1,"Duplicate ID",IF(OR(NOT(AND(ISNUMBER(B158),B158&gt;=DATE(1950,1,1),B158&lt;=DATE(2099,12,31))),NOT(OR(F158="Pending",F158="Approved",F158="Rejected",F158="Void")),AND(LEN(D158)&gt;0,NOT(OR(D158="Owner",D158="GC",D158="Field",D158="Design team"))),NOT(ISNUMBER(E158)),E158&lt;-100000000,E158&gt;100000000,AND(LEN(G158)&gt;0,OR(NOT(ISNUMBER(G158)),G158&lt;-100000000,G158&gt;100000000)),AND(F158="Approved",LEN(G158)=0),AND(LEN(G158)&gt;0,F158&lt;&gt;"Approved"),AND(OR(F158="Approved",F158="Rejected",F158="Void"),LEN(H158)=0),AND(LEN(H158)&gt;0,NOT(AND(ISNUMBER(H158),H158&gt;=DATE(1950,1,1),H158&lt;=DATE(2099,12,31)))),IF(AND(AND(ISNUMBER(H158),H158&gt;=DATE(1950,1,1),H158&lt;=DATE(2099,12,31)),AND(ISNUMBER(B158),B158&gt;=DATE(1950,1,1),B158&lt;=DATE(2099,12,31))),H158&lt;B158,FALSE)),"Check inputs","OK"))))</f>
        <v/>
      </c>
    </row>
    <row r="159" spans="1:11" x14ac:dyDescent="0.25">
      <c r="A159" s="16"/>
      <c r="B159" s="17"/>
      <c r="C159" s="18"/>
      <c r="D159" s="16"/>
      <c r="E159" s="19"/>
      <c r="F159" s="16"/>
      <c r="G159" s="19"/>
      <c r="H159" s="17"/>
      <c r="I159" s="20" t="str">
        <f>IF(NOT(COUNTA(A159:H159)&gt;0),"",IF(NOT(AND(ISNUMBER(B159),B159&gt;=DATE(1950,1,1),B159&lt;=DATE(2099,12,31))),"",IF(F159="Pending",IF(AND(ISNUMBER(Dashboard!$B$4),Dashboard!$B$4&gt;=DATE(1950,1,1),Dashboard!$B$4&lt;=DATE(2099,12,31)),Dashboard!$B$4-B159,""),IF(AND(ISNUMBER(H159),H159&gt;=DATE(1950,1,1),H159&lt;=DATE(2099,12,31)),H159-B159,""))))</f>
        <v/>
      </c>
      <c r="J159" s="21" t="str">
        <f>IF(NOT(COUNTA(A159:H159)&gt;0),"",IF(NOT(AND(ISNUMBER('Change Orders'!$B$2),'Change Orders'!$B$2&gt;=0,'Change Orders'!$B$2&lt;=1000000000)),"Check data",'Change Orders'!$B$2+SUMIFS($G$5:G159,$F$5:F159,"Approved")))</f>
        <v/>
      </c>
      <c r="K159" s="22" t="str">
        <f>IF(NOT(COUNTA(A159:H159)&gt;0),"",IF(LEN(A159)=0,"Check ID",IF(SUMPRODUCT(--($A$5:$A$501=A159))&gt;1,"Duplicate ID",IF(OR(NOT(AND(ISNUMBER(B159),B159&gt;=DATE(1950,1,1),B159&lt;=DATE(2099,12,31))),NOT(OR(F159="Pending",F159="Approved",F159="Rejected",F159="Void")),AND(LEN(D159)&gt;0,NOT(OR(D159="Owner",D159="GC",D159="Field",D159="Design team"))),NOT(ISNUMBER(E159)),E159&lt;-100000000,E159&gt;100000000,AND(LEN(G159)&gt;0,OR(NOT(ISNUMBER(G159)),G159&lt;-100000000,G159&gt;100000000)),AND(F159="Approved",LEN(G159)=0),AND(LEN(G159)&gt;0,F159&lt;&gt;"Approved"),AND(OR(F159="Approved",F159="Rejected",F159="Void"),LEN(H159)=0),AND(LEN(H159)&gt;0,NOT(AND(ISNUMBER(H159),H159&gt;=DATE(1950,1,1),H159&lt;=DATE(2099,12,31)))),IF(AND(AND(ISNUMBER(H159),H159&gt;=DATE(1950,1,1),H159&lt;=DATE(2099,12,31)),AND(ISNUMBER(B159),B159&gt;=DATE(1950,1,1),B159&lt;=DATE(2099,12,31))),H159&lt;B159,FALSE)),"Check inputs","OK"))))</f>
        <v/>
      </c>
    </row>
    <row r="160" spans="1:11" x14ac:dyDescent="0.25">
      <c r="A160" s="16"/>
      <c r="B160" s="17"/>
      <c r="C160" s="18"/>
      <c r="D160" s="16"/>
      <c r="E160" s="19"/>
      <c r="F160" s="16"/>
      <c r="G160" s="19"/>
      <c r="H160" s="17"/>
      <c r="I160" s="20" t="str">
        <f>IF(NOT(COUNTA(A160:H160)&gt;0),"",IF(NOT(AND(ISNUMBER(B160),B160&gt;=DATE(1950,1,1),B160&lt;=DATE(2099,12,31))),"",IF(F160="Pending",IF(AND(ISNUMBER(Dashboard!$B$4),Dashboard!$B$4&gt;=DATE(1950,1,1),Dashboard!$B$4&lt;=DATE(2099,12,31)),Dashboard!$B$4-B160,""),IF(AND(ISNUMBER(H160),H160&gt;=DATE(1950,1,1),H160&lt;=DATE(2099,12,31)),H160-B160,""))))</f>
        <v/>
      </c>
      <c r="J160" s="21" t="str">
        <f>IF(NOT(COUNTA(A160:H160)&gt;0),"",IF(NOT(AND(ISNUMBER('Change Orders'!$B$2),'Change Orders'!$B$2&gt;=0,'Change Orders'!$B$2&lt;=1000000000)),"Check data",'Change Orders'!$B$2+SUMIFS($G$5:G160,$F$5:F160,"Approved")))</f>
        <v/>
      </c>
      <c r="K160" s="22" t="str">
        <f>IF(NOT(COUNTA(A160:H160)&gt;0),"",IF(LEN(A160)=0,"Check ID",IF(SUMPRODUCT(--($A$5:$A$501=A160))&gt;1,"Duplicate ID",IF(OR(NOT(AND(ISNUMBER(B160),B160&gt;=DATE(1950,1,1),B160&lt;=DATE(2099,12,31))),NOT(OR(F160="Pending",F160="Approved",F160="Rejected",F160="Void")),AND(LEN(D160)&gt;0,NOT(OR(D160="Owner",D160="GC",D160="Field",D160="Design team"))),NOT(ISNUMBER(E160)),E160&lt;-100000000,E160&gt;100000000,AND(LEN(G160)&gt;0,OR(NOT(ISNUMBER(G160)),G160&lt;-100000000,G160&gt;100000000)),AND(F160="Approved",LEN(G160)=0),AND(LEN(G160)&gt;0,F160&lt;&gt;"Approved"),AND(OR(F160="Approved",F160="Rejected",F160="Void"),LEN(H160)=0),AND(LEN(H160)&gt;0,NOT(AND(ISNUMBER(H160),H160&gt;=DATE(1950,1,1),H160&lt;=DATE(2099,12,31)))),IF(AND(AND(ISNUMBER(H160),H160&gt;=DATE(1950,1,1),H160&lt;=DATE(2099,12,31)),AND(ISNUMBER(B160),B160&gt;=DATE(1950,1,1),B160&lt;=DATE(2099,12,31))),H160&lt;B160,FALSE)),"Check inputs","OK"))))</f>
        <v/>
      </c>
    </row>
    <row r="161" spans="1:11" x14ac:dyDescent="0.25">
      <c r="A161" s="16"/>
      <c r="B161" s="17"/>
      <c r="C161" s="18"/>
      <c r="D161" s="16"/>
      <c r="E161" s="19"/>
      <c r="F161" s="16"/>
      <c r="G161" s="19"/>
      <c r="H161" s="17"/>
      <c r="I161" s="20" t="str">
        <f>IF(NOT(COUNTA(A161:H161)&gt;0),"",IF(NOT(AND(ISNUMBER(B161),B161&gt;=DATE(1950,1,1),B161&lt;=DATE(2099,12,31))),"",IF(F161="Pending",IF(AND(ISNUMBER(Dashboard!$B$4),Dashboard!$B$4&gt;=DATE(1950,1,1),Dashboard!$B$4&lt;=DATE(2099,12,31)),Dashboard!$B$4-B161,""),IF(AND(ISNUMBER(H161),H161&gt;=DATE(1950,1,1),H161&lt;=DATE(2099,12,31)),H161-B161,""))))</f>
        <v/>
      </c>
      <c r="J161" s="21" t="str">
        <f>IF(NOT(COUNTA(A161:H161)&gt;0),"",IF(NOT(AND(ISNUMBER('Change Orders'!$B$2),'Change Orders'!$B$2&gt;=0,'Change Orders'!$B$2&lt;=1000000000)),"Check data",'Change Orders'!$B$2+SUMIFS($G$5:G161,$F$5:F161,"Approved")))</f>
        <v/>
      </c>
      <c r="K161" s="22" t="str">
        <f>IF(NOT(COUNTA(A161:H161)&gt;0),"",IF(LEN(A161)=0,"Check ID",IF(SUMPRODUCT(--($A$5:$A$501=A161))&gt;1,"Duplicate ID",IF(OR(NOT(AND(ISNUMBER(B161),B161&gt;=DATE(1950,1,1),B161&lt;=DATE(2099,12,31))),NOT(OR(F161="Pending",F161="Approved",F161="Rejected",F161="Void")),AND(LEN(D161)&gt;0,NOT(OR(D161="Owner",D161="GC",D161="Field",D161="Design team"))),NOT(ISNUMBER(E161)),E161&lt;-100000000,E161&gt;100000000,AND(LEN(G161)&gt;0,OR(NOT(ISNUMBER(G161)),G161&lt;-100000000,G161&gt;100000000)),AND(F161="Approved",LEN(G161)=0),AND(LEN(G161)&gt;0,F161&lt;&gt;"Approved"),AND(OR(F161="Approved",F161="Rejected",F161="Void"),LEN(H161)=0),AND(LEN(H161)&gt;0,NOT(AND(ISNUMBER(H161),H161&gt;=DATE(1950,1,1),H161&lt;=DATE(2099,12,31)))),IF(AND(AND(ISNUMBER(H161),H161&gt;=DATE(1950,1,1),H161&lt;=DATE(2099,12,31)),AND(ISNUMBER(B161),B161&gt;=DATE(1950,1,1),B161&lt;=DATE(2099,12,31))),H161&lt;B161,FALSE)),"Check inputs","OK"))))</f>
        <v/>
      </c>
    </row>
    <row r="162" spans="1:11" x14ac:dyDescent="0.25">
      <c r="A162" s="16"/>
      <c r="B162" s="17"/>
      <c r="C162" s="18"/>
      <c r="D162" s="16"/>
      <c r="E162" s="19"/>
      <c r="F162" s="16"/>
      <c r="G162" s="19"/>
      <c r="H162" s="17"/>
      <c r="I162" s="20" t="str">
        <f>IF(NOT(COUNTA(A162:H162)&gt;0),"",IF(NOT(AND(ISNUMBER(B162),B162&gt;=DATE(1950,1,1),B162&lt;=DATE(2099,12,31))),"",IF(F162="Pending",IF(AND(ISNUMBER(Dashboard!$B$4),Dashboard!$B$4&gt;=DATE(1950,1,1),Dashboard!$B$4&lt;=DATE(2099,12,31)),Dashboard!$B$4-B162,""),IF(AND(ISNUMBER(H162),H162&gt;=DATE(1950,1,1),H162&lt;=DATE(2099,12,31)),H162-B162,""))))</f>
        <v/>
      </c>
      <c r="J162" s="21" t="str">
        <f>IF(NOT(COUNTA(A162:H162)&gt;0),"",IF(NOT(AND(ISNUMBER('Change Orders'!$B$2),'Change Orders'!$B$2&gt;=0,'Change Orders'!$B$2&lt;=1000000000)),"Check data",'Change Orders'!$B$2+SUMIFS($G$5:G162,$F$5:F162,"Approved")))</f>
        <v/>
      </c>
      <c r="K162" s="22" t="str">
        <f>IF(NOT(COUNTA(A162:H162)&gt;0),"",IF(LEN(A162)=0,"Check ID",IF(SUMPRODUCT(--($A$5:$A$501=A162))&gt;1,"Duplicate ID",IF(OR(NOT(AND(ISNUMBER(B162),B162&gt;=DATE(1950,1,1),B162&lt;=DATE(2099,12,31))),NOT(OR(F162="Pending",F162="Approved",F162="Rejected",F162="Void")),AND(LEN(D162)&gt;0,NOT(OR(D162="Owner",D162="GC",D162="Field",D162="Design team"))),NOT(ISNUMBER(E162)),E162&lt;-100000000,E162&gt;100000000,AND(LEN(G162)&gt;0,OR(NOT(ISNUMBER(G162)),G162&lt;-100000000,G162&gt;100000000)),AND(F162="Approved",LEN(G162)=0),AND(LEN(G162)&gt;0,F162&lt;&gt;"Approved"),AND(OR(F162="Approved",F162="Rejected",F162="Void"),LEN(H162)=0),AND(LEN(H162)&gt;0,NOT(AND(ISNUMBER(H162),H162&gt;=DATE(1950,1,1),H162&lt;=DATE(2099,12,31)))),IF(AND(AND(ISNUMBER(H162),H162&gt;=DATE(1950,1,1),H162&lt;=DATE(2099,12,31)),AND(ISNUMBER(B162),B162&gt;=DATE(1950,1,1),B162&lt;=DATE(2099,12,31))),H162&lt;B162,FALSE)),"Check inputs","OK"))))</f>
        <v/>
      </c>
    </row>
    <row r="163" spans="1:11" x14ac:dyDescent="0.25">
      <c r="A163" s="16"/>
      <c r="B163" s="17"/>
      <c r="C163" s="18"/>
      <c r="D163" s="16"/>
      <c r="E163" s="19"/>
      <c r="F163" s="16"/>
      <c r="G163" s="19"/>
      <c r="H163" s="17"/>
      <c r="I163" s="20" t="str">
        <f>IF(NOT(COUNTA(A163:H163)&gt;0),"",IF(NOT(AND(ISNUMBER(B163),B163&gt;=DATE(1950,1,1),B163&lt;=DATE(2099,12,31))),"",IF(F163="Pending",IF(AND(ISNUMBER(Dashboard!$B$4),Dashboard!$B$4&gt;=DATE(1950,1,1),Dashboard!$B$4&lt;=DATE(2099,12,31)),Dashboard!$B$4-B163,""),IF(AND(ISNUMBER(H163),H163&gt;=DATE(1950,1,1),H163&lt;=DATE(2099,12,31)),H163-B163,""))))</f>
        <v/>
      </c>
      <c r="J163" s="21" t="str">
        <f>IF(NOT(COUNTA(A163:H163)&gt;0),"",IF(NOT(AND(ISNUMBER('Change Orders'!$B$2),'Change Orders'!$B$2&gt;=0,'Change Orders'!$B$2&lt;=1000000000)),"Check data",'Change Orders'!$B$2+SUMIFS($G$5:G163,$F$5:F163,"Approved")))</f>
        <v/>
      </c>
      <c r="K163" s="22" t="str">
        <f>IF(NOT(COUNTA(A163:H163)&gt;0),"",IF(LEN(A163)=0,"Check ID",IF(SUMPRODUCT(--($A$5:$A$501=A163))&gt;1,"Duplicate ID",IF(OR(NOT(AND(ISNUMBER(B163),B163&gt;=DATE(1950,1,1),B163&lt;=DATE(2099,12,31))),NOT(OR(F163="Pending",F163="Approved",F163="Rejected",F163="Void")),AND(LEN(D163)&gt;0,NOT(OR(D163="Owner",D163="GC",D163="Field",D163="Design team"))),NOT(ISNUMBER(E163)),E163&lt;-100000000,E163&gt;100000000,AND(LEN(G163)&gt;0,OR(NOT(ISNUMBER(G163)),G163&lt;-100000000,G163&gt;100000000)),AND(F163="Approved",LEN(G163)=0),AND(LEN(G163)&gt;0,F163&lt;&gt;"Approved"),AND(OR(F163="Approved",F163="Rejected",F163="Void"),LEN(H163)=0),AND(LEN(H163)&gt;0,NOT(AND(ISNUMBER(H163),H163&gt;=DATE(1950,1,1),H163&lt;=DATE(2099,12,31)))),IF(AND(AND(ISNUMBER(H163),H163&gt;=DATE(1950,1,1),H163&lt;=DATE(2099,12,31)),AND(ISNUMBER(B163),B163&gt;=DATE(1950,1,1),B163&lt;=DATE(2099,12,31))),H163&lt;B163,FALSE)),"Check inputs","OK"))))</f>
        <v/>
      </c>
    </row>
    <row r="164" spans="1:11" x14ac:dyDescent="0.25">
      <c r="A164" s="16"/>
      <c r="B164" s="17"/>
      <c r="C164" s="18"/>
      <c r="D164" s="16"/>
      <c r="E164" s="19"/>
      <c r="F164" s="16"/>
      <c r="G164" s="19"/>
      <c r="H164" s="17"/>
      <c r="I164" s="20" t="str">
        <f>IF(NOT(COUNTA(A164:H164)&gt;0),"",IF(NOT(AND(ISNUMBER(B164),B164&gt;=DATE(1950,1,1),B164&lt;=DATE(2099,12,31))),"",IF(F164="Pending",IF(AND(ISNUMBER(Dashboard!$B$4),Dashboard!$B$4&gt;=DATE(1950,1,1),Dashboard!$B$4&lt;=DATE(2099,12,31)),Dashboard!$B$4-B164,""),IF(AND(ISNUMBER(H164),H164&gt;=DATE(1950,1,1),H164&lt;=DATE(2099,12,31)),H164-B164,""))))</f>
        <v/>
      </c>
      <c r="J164" s="21" t="str">
        <f>IF(NOT(COUNTA(A164:H164)&gt;0),"",IF(NOT(AND(ISNUMBER('Change Orders'!$B$2),'Change Orders'!$B$2&gt;=0,'Change Orders'!$B$2&lt;=1000000000)),"Check data",'Change Orders'!$B$2+SUMIFS($G$5:G164,$F$5:F164,"Approved")))</f>
        <v/>
      </c>
      <c r="K164" s="22" t="str">
        <f>IF(NOT(COUNTA(A164:H164)&gt;0),"",IF(LEN(A164)=0,"Check ID",IF(SUMPRODUCT(--($A$5:$A$501=A164))&gt;1,"Duplicate ID",IF(OR(NOT(AND(ISNUMBER(B164),B164&gt;=DATE(1950,1,1),B164&lt;=DATE(2099,12,31))),NOT(OR(F164="Pending",F164="Approved",F164="Rejected",F164="Void")),AND(LEN(D164)&gt;0,NOT(OR(D164="Owner",D164="GC",D164="Field",D164="Design team"))),NOT(ISNUMBER(E164)),E164&lt;-100000000,E164&gt;100000000,AND(LEN(G164)&gt;0,OR(NOT(ISNUMBER(G164)),G164&lt;-100000000,G164&gt;100000000)),AND(F164="Approved",LEN(G164)=0),AND(LEN(G164)&gt;0,F164&lt;&gt;"Approved"),AND(OR(F164="Approved",F164="Rejected",F164="Void"),LEN(H164)=0),AND(LEN(H164)&gt;0,NOT(AND(ISNUMBER(H164),H164&gt;=DATE(1950,1,1),H164&lt;=DATE(2099,12,31)))),IF(AND(AND(ISNUMBER(H164),H164&gt;=DATE(1950,1,1),H164&lt;=DATE(2099,12,31)),AND(ISNUMBER(B164),B164&gt;=DATE(1950,1,1),B164&lt;=DATE(2099,12,31))),H164&lt;B164,FALSE)),"Check inputs","OK"))))</f>
        <v/>
      </c>
    </row>
    <row r="165" spans="1:11" x14ac:dyDescent="0.25">
      <c r="A165" s="16"/>
      <c r="B165" s="17"/>
      <c r="C165" s="18"/>
      <c r="D165" s="16"/>
      <c r="E165" s="19"/>
      <c r="F165" s="16"/>
      <c r="G165" s="19"/>
      <c r="H165" s="17"/>
      <c r="I165" s="20" t="str">
        <f>IF(NOT(COUNTA(A165:H165)&gt;0),"",IF(NOT(AND(ISNUMBER(B165),B165&gt;=DATE(1950,1,1),B165&lt;=DATE(2099,12,31))),"",IF(F165="Pending",IF(AND(ISNUMBER(Dashboard!$B$4),Dashboard!$B$4&gt;=DATE(1950,1,1),Dashboard!$B$4&lt;=DATE(2099,12,31)),Dashboard!$B$4-B165,""),IF(AND(ISNUMBER(H165),H165&gt;=DATE(1950,1,1),H165&lt;=DATE(2099,12,31)),H165-B165,""))))</f>
        <v/>
      </c>
      <c r="J165" s="21" t="str">
        <f>IF(NOT(COUNTA(A165:H165)&gt;0),"",IF(NOT(AND(ISNUMBER('Change Orders'!$B$2),'Change Orders'!$B$2&gt;=0,'Change Orders'!$B$2&lt;=1000000000)),"Check data",'Change Orders'!$B$2+SUMIFS($G$5:G165,$F$5:F165,"Approved")))</f>
        <v/>
      </c>
      <c r="K165" s="22" t="str">
        <f>IF(NOT(COUNTA(A165:H165)&gt;0),"",IF(LEN(A165)=0,"Check ID",IF(SUMPRODUCT(--($A$5:$A$501=A165))&gt;1,"Duplicate ID",IF(OR(NOT(AND(ISNUMBER(B165),B165&gt;=DATE(1950,1,1),B165&lt;=DATE(2099,12,31))),NOT(OR(F165="Pending",F165="Approved",F165="Rejected",F165="Void")),AND(LEN(D165)&gt;0,NOT(OR(D165="Owner",D165="GC",D165="Field",D165="Design team"))),NOT(ISNUMBER(E165)),E165&lt;-100000000,E165&gt;100000000,AND(LEN(G165)&gt;0,OR(NOT(ISNUMBER(G165)),G165&lt;-100000000,G165&gt;100000000)),AND(F165="Approved",LEN(G165)=0),AND(LEN(G165)&gt;0,F165&lt;&gt;"Approved"),AND(OR(F165="Approved",F165="Rejected",F165="Void"),LEN(H165)=0),AND(LEN(H165)&gt;0,NOT(AND(ISNUMBER(H165),H165&gt;=DATE(1950,1,1),H165&lt;=DATE(2099,12,31)))),IF(AND(AND(ISNUMBER(H165),H165&gt;=DATE(1950,1,1),H165&lt;=DATE(2099,12,31)),AND(ISNUMBER(B165),B165&gt;=DATE(1950,1,1),B165&lt;=DATE(2099,12,31))),H165&lt;B165,FALSE)),"Check inputs","OK"))))</f>
        <v/>
      </c>
    </row>
    <row r="166" spans="1:11" x14ac:dyDescent="0.25">
      <c r="A166" s="16"/>
      <c r="B166" s="17"/>
      <c r="C166" s="18"/>
      <c r="D166" s="16"/>
      <c r="E166" s="19"/>
      <c r="F166" s="16"/>
      <c r="G166" s="19"/>
      <c r="H166" s="17"/>
      <c r="I166" s="20" t="str">
        <f>IF(NOT(COUNTA(A166:H166)&gt;0),"",IF(NOT(AND(ISNUMBER(B166),B166&gt;=DATE(1950,1,1),B166&lt;=DATE(2099,12,31))),"",IF(F166="Pending",IF(AND(ISNUMBER(Dashboard!$B$4),Dashboard!$B$4&gt;=DATE(1950,1,1),Dashboard!$B$4&lt;=DATE(2099,12,31)),Dashboard!$B$4-B166,""),IF(AND(ISNUMBER(H166),H166&gt;=DATE(1950,1,1),H166&lt;=DATE(2099,12,31)),H166-B166,""))))</f>
        <v/>
      </c>
      <c r="J166" s="21" t="str">
        <f>IF(NOT(COUNTA(A166:H166)&gt;0),"",IF(NOT(AND(ISNUMBER('Change Orders'!$B$2),'Change Orders'!$B$2&gt;=0,'Change Orders'!$B$2&lt;=1000000000)),"Check data",'Change Orders'!$B$2+SUMIFS($G$5:G166,$F$5:F166,"Approved")))</f>
        <v/>
      </c>
      <c r="K166" s="22" t="str">
        <f>IF(NOT(COUNTA(A166:H166)&gt;0),"",IF(LEN(A166)=0,"Check ID",IF(SUMPRODUCT(--($A$5:$A$501=A166))&gt;1,"Duplicate ID",IF(OR(NOT(AND(ISNUMBER(B166),B166&gt;=DATE(1950,1,1),B166&lt;=DATE(2099,12,31))),NOT(OR(F166="Pending",F166="Approved",F166="Rejected",F166="Void")),AND(LEN(D166)&gt;0,NOT(OR(D166="Owner",D166="GC",D166="Field",D166="Design team"))),NOT(ISNUMBER(E166)),E166&lt;-100000000,E166&gt;100000000,AND(LEN(G166)&gt;0,OR(NOT(ISNUMBER(G166)),G166&lt;-100000000,G166&gt;100000000)),AND(F166="Approved",LEN(G166)=0),AND(LEN(G166)&gt;0,F166&lt;&gt;"Approved"),AND(OR(F166="Approved",F166="Rejected",F166="Void"),LEN(H166)=0),AND(LEN(H166)&gt;0,NOT(AND(ISNUMBER(H166),H166&gt;=DATE(1950,1,1),H166&lt;=DATE(2099,12,31)))),IF(AND(AND(ISNUMBER(H166),H166&gt;=DATE(1950,1,1),H166&lt;=DATE(2099,12,31)),AND(ISNUMBER(B166),B166&gt;=DATE(1950,1,1),B166&lt;=DATE(2099,12,31))),H166&lt;B166,FALSE)),"Check inputs","OK"))))</f>
        <v/>
      </c>
    </row>
    <row r="167" spans="1:11" x14ac:dyDescent="0.25">
      <c r="A167" s="16"/>
      <c r="B167" s="17"/>
      <c r="C167" s="18"/>
      <c r="D167" s="16"/>
      <c r="E167" s="19"/>
      <c r="F167" s="16"/>
      <c r="G167" s="19"/>
      <c r="H167" s="17"/>
      <c r="I167" s="20" t="str">
        <f>IF(NOT(COUNTA(A167:H167)&gt;0),"",IF(NOT(AND(ISNUMBER(B167),B167&gt;=DATE(1950,1,1),B167&lt;=DATE(2099,12,31))),"",IF(F167="Pending",IF(AND(ISNUMBER(Dashboard!$B$4),Dashboard!$B$4&gt;=DATE(1950,1,1),Dashboard!$B$4&lt;=DATE(2099,12,31)),Dashboard!$B$4-B167,""),IF(AND(ISNUMBER(H167),H167&gt;=DATE(1950,1,1),H167&lt;=DATE(2099,12,31)),H167-B167,""))))</f>
        <v/>
      </c>
      <c r="J167" s="21" t="str">
        <f>IF(NOT(COUNTA(A167:H167)&gt;0),"",IF(NOT(AND(ISNUMBER('Change Orders'!$B$2),'Change Orders'!$B$2&gt;=0,'Change Orders'!$B$2&lt;=1000000000)),"Check data",'Change Orders'!$B$2+SUMIFS($G$5:G167,$F$5:F167,"Approved")))</f>
        <v/>
      </c>
      <c r="K167" s="22" t="str">
        <f>IF(NOT(COUNTA(A167:H167)&gt;0),"",IF(LEN(A167)=0,"Check ID",IF(SUMPRODUCT(--($A$5:$A$501=A167))&gt;1,"Duplicate ID",IF(OR(NOT(AND(ISNUMBER(B167),B167&gt;=DATE(1950,1,1),B167&lt;=DATE(2099,12,31))),NOT(OR(F167="Pending",F167="Approved",F167="Rejected",F167="Void")),AND(LEN(D167)&gt;0,NOT(OR(D167="Owner",D167="GC",D167="Field",D167="Design team"))),NOT(ISNUMBER(E167)),E167&lt;-100000000,E167&gt;100000000,AND(LEN(G167)&gt;0,OR(NOT(ISNUMBER(G167)),G167&lt;-100000000,G167&gt;100000000)),AND(F167="Approved",LEN(G167)=0),AND(LEN(G167)&gt;0,F167&lt;&gt;"Approved"),AND(OR(F167="Approved",F167="Rejected",F167="Void"),LEN(H167)=0),AND(LEN(H167)&gt;0,NOT(AND(ISNUMBER(H167),H167&gt;=DATE(1950,1,1),H167&lt;=DATE(2099,12,31)))),IF(AND(AND(ISNUMBER(H167),H167&gt;=DATE(1950,1,1),H167&lt;=DATE(2099,12,31)),AND(ISNUMBER(B167),B167&gt;=DATE(1950,1,1),B167&lt;=DATE(2099,12,31))),H167&lt;B167,FALSE)),"Check inputs","OK"))))</f>
        <v/>
      </c>
    </row>
    <row r="168" spans="1:11" x14ac:dyDescent="0.25">
      <c r="A168" s="16"/>
      <c r="B168" s="17"/>
      <c r="C168" s="18"/>
      <c r="D168" s="16"/>
      <c r="E168" s="19"/>
      <c r="F168" s="16"/>
      <c r="G168" s="19"/>
      <c r="H168" s="17"/>
      <c r="I168" s="20" t="str">
        <f>IF(NOT(COUNTA(A168:H168)&gt;0),"",IF(NOT(AND(ISNUMBER(B168),B168&gt;=DATE(1950,1,1),B168&lt;=DATE(2099,12,31))),"",IF(F168="Pending",IF(AND(ISNUMBER(Dashboard!$B$4),Dashboard!$B$4&gt;=DATE(1950,1,1),Dashboard!$B$4&lt;=DATE(2099,12,31)),Dashboard!$B$4-B168,""),IF(AND(ISNUMBER(H168),H168&gt;=DATE(1950,1,1),H168&lt;=DATE(2099,12,31)),H168-B168,""))))</f>
        <v/>
      </c>
      <c r="J168" s="21" t="str">
        <f>IF(NOT(COUNTA(A168:H168)&gt;0),"",IF(NOT(AND(ISNUMBER('Change Orders'!$B$2),'Change Orders'!$B$2&gt;=0,'Change Orders'!$B$2&lt;=1000000000)),"Check data",'Change Orders'!$B$2+SUMIFS($G$5:G168,$F$5:F168,"Approved")))</f>
        <v/>
      </c>
      <c r="K168" s="22" t="str">
        <f>IF(NOT(COUNTA(A168:H168)&gt;0),"",IF(LEN(A168)=0,"Check ID",IF(SUMPRODUCT(--($A$5:$A$501=A168))&gt;1,"Duplicate ID",IF(OR(NOT(AND(ISNUMBER(B168),B168&gt;=DATE(1950,1,1),B168&lt;=DATE(2099,12,31))),NOT(OR(F168="Pending",F168="Approved",F168="Rejected",F168="Void")),AND(LEN(D168)&gt;0,NOT(OR(D168="Owner",D168="GC",D168="Field",D168="Design team"))),NOT(ISNUMBER(E168)),E168&lt;-100000000,E168&gt;100000000,AND(LEN(G168)&gt;0,OR(NOT(ISNUMBER(G168)),G168&lt;-100000000,G168&gt;100000000)),AND(F168="Approved",LEN(G168)=0),AND(LEN(G168)&gt;0,F168&lt;&gt;"Approved"),AND(OR(F168="Approved",F168="Rejected",F168="Void"),LEN(H168)=0),AND(LEN(H168)&gt;0,NOT(AND(ISNUMBER(H168),H168&gt;=DATE(1950,1,1),H168&lt;=DATE(2099,12,31)))),IF(AND(AND(ISNUMBER(H168),H168&gt;=DATE(1950,1,1),H168&lt;=DATE(2099,12,31)),AND(ISNUMBER(B168),B168&gt;=DATE(1950,1,1),B168&lt;=DATE(2099,12,31))),H168&lt;B168,FALSE)),"Check inputs","OK"))))</f>
        <v/>
      </c>
    </row>
    <row r="169" spans="1:11" x14ac:dyDescent="0.25">
      <c r="A169" s="16"/>
      <c r="B169" s="17"/>
      <c r="C169" s="18"/>
      <c r="D169" s="16"/>
      <c r="E169" s="19"/>
      <c r="F169" s="16"/>
      <c r="G169" s="19"/>
      <c r="H169" s="17"/>
      <c r="I169" s="20" t="str">
        <f>IF(NOT(COUNTA(A169:H169)&gt;0),"",IF(NOT(AND(ISNUMBER(B169),B169&gt;=DATE(1950,1,1),B169&lt;=DATE(2099,12,31))),"",IF(F169="Pending",IF(AND(ISNUMBER(Dashboard!$B$4),Dashboard!$B$4&gt;=DATE(1950,1,1),Dashboard!$B$4&lt;=DATE(2099,12,31)),Dashboard!$B$4-B169,""),IF(AND(ISNUMBER(H169),H169&gt;=DATE(1950,1,1),H169&lt;=DATE(2099,12,31)),H169-B169,""))))</f>
        <v/>
      </c>
      <c r="J169" s="21" t="str">
        <f>IF(NOT(COUNTA(A169:H169)&gt;0),"",IF(NOT(AND(ISNUMBER('Change Orders'!$B$2),'Change Orders'!$B$2&gt;=0,'Change Orders'!$B$2&lt;=1000000000)),"Check data",'Change Orders'!$B$2+SUMIFS($G$5:G169,$F$5:F169,"Approved")))</f>
        <v/>
      </c>
      <c r="K169" s="22" t="str">
        <f>IF(NOT(COUNTA(A169:H169)&gt;0),"",IF(LEN(A169)=0,"Check ID",IF(SUMPRODUCT(--($A$5:$A$501=A169))&gt;1,"Duplicate ID",IF(OR(NOT(AND(ISNUMBER(B169),B169&gt;=DATE(1950,1,1),B169&lt;=DATE(2099,12,31))),NOT(OR(F169="Pending",F169="Approved",F169="Rejected",F169="Void")),AND(LEN(D169)&gt;0,NOT(OR(D169="Owner",D169="GC",D169="Field",D169="Design team"))),NOT(ISNUMBER(E169)),E169&lt;-100000000,E169&gt;100000000,AND(LEN(G169)&gt;0,OR(NOT(ISNUMBER(G169)),G169&lt;-100000000,G169&gt;100000000)),AND(F169="Approved",LEN(G169)=0),AND(LEN(G169)&gt;0,F169&lt;&gt;"Approved"),AND(OR(F169="Approved",F169="Rejected",F169="Void"),LEN(H169)=0),AND(LEN(H169)&gt;0,NOT(AND(ISNUMBER(H169),H169&gt;=DATE(1950,1,1),H169&lt;=DATE(2099,12,31)))),IF(AND(AND(ISNUMBER(H169),H169&gt;=DATE(1950,1,1),H169&lt;=DATE(2099,12,31)),AND(ISNUMBER(B169),B169&gt;=DATE(1950,1,1),B169&lt;=DATE(2099,12,31))),H169&lt;B169,FALSE)),"Check inputs","OK"))))</f>
        <v/>
      </c>
    </row>
    <row r="170" spans="1:11" x14ac:dyDescent="0.25">
      <c r="A170" s="16"/>
      <c r="B170" s="17"/>
      <c r="C170" s="18"/>
      <c r="D170" s="16"/>
      <c r="E170" s="19"/>
      <c r="F170" s="16"/>
      <c r="G170" s="19"/>
      <c r="H170" s="17"/>
      <c r="I170" s="20" t="str">
        <f>IF(NOT(COUNTA(A170:H170)&gt;0),"",IF(NOT(AND(ISNUMBER(B170),B170&gt;=DATE(1950,1,1),B170&lt;=DATE(2099,12,31))),"",IF(F170="Pending",IF(AND(ISNUMBER(Dashboard!$B$4),Dashboard!$B$4&gt;=DATE(1950,1,1),Dashboard!$B$4&lt;=DATE(2099,12,31)),Dashboard!$B$4-B170,""),IF(AND(ISNUMBER(H170),H170&gt;=DATE(1950,1,1),H170&lt;=DATE(2099,12,31)),H170-B170,""))))</f>
        <v/>
      </c>
      <c r="J170" s="21" t="str">
        <f>IF(NOT(COUNTA(A170:H170)&gt;0),"",IF(NOT(AND(ISNUMBER('Change Orders'!$B$2),'Change Orders'!$B$2&gt;=0,'Change Orders'!$B$2&lt;=1000000000)),"Check data",'Change Orders'!$B$2+SUMIFS($G$5:G170,$F$5:F170,"Approved")))</f>
        <v/>
      </c>
      <c r="K170" s="22" t="str">
        <f>IF(NOT(COUNTA(A170:H170)&gt;0),"",IF(LEN(A170)=0,"Check ID",IF(SUMPRODUCT(--($A$5:$A$501=A170))&gt;1,"Duplicate ID",IF(OR(NOT(AND(ISNUMBER(B170),B170&gt;=DATE(1950,1,1),B170&lt;=DATE(2099,12,31))),NOT(OR(F170="Pending",F170="Approved",F170="Rejected",F170="Void")),AND(LEN(D170)&gt;0,NOT(OR(D170="Owner",D170="GC",D170="Field",D170="Design team"))),NOT(ISNUMBER(E170)),E170&lt;-100000000,E170&gt;100000000,AND(LEN(G170)&gt;0,OR(NOT(ISNUMBER(G170)),G170&lt;-100000000,G170&gt;100000000)),AND(F170="Approved",LEN(G170)=0),AND(LEN(G170)&gt;0,F170&lt;&gt;"Approved"),AND(OR(F170="Approved",F170="Rejected",F170="Void"),LEN(H170)=0),AND(LEN(H170)&gt;0,NOT(AND(ISNUMBER(H170),H170&gt;=DATE(1950,1,1),H170&lt;=DATE(2099,12,31)))),IF(AND(AND(ISNUMBER(H170),H170&gt;=DATE(1950,1,1),H170&lt;=DATE(2099,12,31)),AND(ISNUMBER(B170),B170&gt;=DATE(1950,1,1),B170&lt;=DATE(2099,12,31))),H170&lt;B170,FALSE)),"Check inputs","OK"))))</f>
        <v/>
      </c>
    </row>
    <row r="171" spans="1:11" x14ac:dyDescent="0.25">
      <c r="A171" s="16"/>
      <c r="B171" s="17"/>
      <c r="C171" s="18"/>
      <c r="D171" s="16"/>
      <c r="E171" s="19"/>
      <c r="F171" s="16"/>
      <c r="G171" s="19"/>
      <c r="H171" s="17"/>
      <c r="I171" s="20" t="str">
        <f>IF(NOT(COUNTA(A171:H171)&gt;0),"",IF(NOT(AND(ISNUMBER(B171),B171&gt;=DATE(1950,1,1),B171&lt;=DATE(2099,12,31))),"",IF(F171="Pending",IF(AND(ISNUMBER(Dashboard!$B$4),Dashboard!$B$4&gt;=DATE(1950,1,1),Dashboard!$B$4&lt;=DATE(2099,12,31)),Dashboard!$B$4-B171,""),IF(AND(ISNUMBER(H171),H171&gt;=DATE(1950,1,1),H171&lt;=DATE(2099,12,31)),H171-B171,""))))</f>
        <v/>
      </c>
      <c r="J171" s="21" t="str">
        <f>IF(NOT(COUNTA(A171:H171)&gt;0),"",IF(NOT(AND(ISNUMBER('Change Orders'!$B$2),'Change Orders'!$B$2&gt;=0,'Change Orders'!$B$2&lt;=1000000000)),"Check data",'Change Orders'!$B$2+SUMIFS($G$5:G171,$F$5:F171,"Approved")))</f>
        <v/>
      </c>
      <c r="K171" s="22" t="str">
        <f>IF(NOT(COUNTA(A171:H171)&gt;0),"",IF(LEN(A171)=0,"Check ID",IF(SUMPRODUCT(--($A$5:$A$501=A171))&gt;1,"Duplicate ID",IF(OR(NOT(AND(ISNUMBER(B171),B171&gt;=DATE(1950,1,1),B171&lt;=DATE(2099,12,31))),NOT(OR(F171="Pending",F171="Approved",F171="Rejected",F171="Void")),AND(LEN(D171)&gt;0,NOT(OR(D171="Owner",D171="GC",D171="Field",D171="Design team"))),NOT(ISNUMBER(E171)),E171&lt;-100000000,E171&gt;100000000,AND(LEN(G171)&gt;0,OR(NOT(ISNUMBER(G171)),G171&lt;-100000000,G171&gt;100000000)),AND(F171="Approved",LEN(G171)=0),AND(LEN(G171)&gt;0,F171&lt;&gt;"Approved"),AND(OR(F171="Approved",F171="Rejected",F171="Void"),LEN(H171)=0),AND(LEN(H171)&gt;0,NOT(AND(ISNUMBER(H171),H171&gt;=DATE(1950,1,1),H171&lt;=DATE(2099,12,31)))),IF(AND(AND(ISNUMBER(H171),H171&gt;=DATE(1950,1,1),H171&lt;=DATE(2099,12,31)),AND(ISNUMBER(B171),B171&gt;=DATE(1950,1,1),B171&lt;=DATE(2099,12,31))),H171&lt;B171,FALSE)),"Check inputs","OK"))))</f>
        <v/>
      </c>
    </row>
    <row r="172" spans="1:11" x14ac:dyDescent="0.25">
      <c r="A172" s="16"/>
      <c r="B172" s="17"/>
      <c r="C172" s="18"/>
      <c r="D172" s="16"/>
      <c r="E172" s="19"/>
      <c r="F172" s="16"/>
      <c r="G172" s="19"/>
      <c r="H172" s="17"/>
      <c r="I172" s="20" t="str">
        <f>IF(NOT(COUNTA(A172:H172)&gt;0),"",IF(NOT(AND(ISNUMBER(B172),B172&gt;=DATE(1950,1,1),B172&lt;=DATE(2099,12,31))),"",IF(F172="Pending",IF(AND(ISNUMBER(Dashboard!$B$4),Dashboard!$B$4&gt;=DATE(1950,1,1),Dashboard!$B$4&lt;=DATE(2099,12,31)),Dashboard!$B$4-B172,""),IF(AND(ISNUMBER(H172),H172&gt;=DATE(1950,1,1),H172&lt;=DATE(2099,12,31)),H172-B172,""))))</f>
        <v/>
      </c>
      <c r="J172" s="21" t="str">
        <f>IF(NOT(COUNTA(A172:H172)&gt;0),"",IF(NOT(AND(ISNUMBER('Change Orders'!$B$2),'Change Orders'!$B$2&gt;=0,'Change Orders'!$B$2&lt;=1000000000)),"Check data",'Change Orders'!$B$2+SUMIFS($G$5:G172,$F$5:F172,"Approved")))</f>
        <v/>
      </c>
      <c r="K172" s="22" t="str">
        <f>IF(NOT(COUNTA(A172:H172)&gt;0),"",IF(LEN(A172)=0,"Check ID",IF(SUMPRODUCT(--($A$5:$A$501=A172))&gt;1,"Duplicate ID",IF(OR(NOT(AND(ISNUMBER(B172),B172&gt;=DATE(1950,1,1),B172&lt;=DATE(2099,12,31))),NOT(OR(F172="Pending",F172="Approved",F172="Rejected",F172="Void")),AND(LEN(D172)&gt;0,NOT(OR(D172="Owner",D172="GC",D172="Field",D172="Design team"))),NOT(ISNUMBER(E172)),E172&lt;-100000000,E172&gt;100000000,AND(LEN(G172)&gt;0,OR(NOT(ISNUMBER(G172)),G172&lt;-100000000,G172&gt;100000000)),AND(F172="Approved",LEN(G172)=0),AND(LEN(G172)&gt;0,F172&lt;&gt;"Approved"),AND(OR(F172="Approved",F172="Rejected",F172="Void"),LEN(H172)=0),AND(LEN(H172)&gt;0,NOT(AND(ISNUMBER(H172),H172&gt;=DATE(1950,1,1),H172&lt;=DATE(2099,12,31)))),IF(AND(AND(ISNUMBER(H172),H172&gt;=DATE(1950,1,1),H172&lt;=DATE(2099,12,31)),AND(ISNUMBER(B172),B172&gt;=DATE(1950,1,1),B172&lt;=DATE(2099,12,31))),H172&lt;B172,FALSE)),"Check inputs","OK"))))</f>
        <v/>
      </c>
    </row>
    <row r="173" spans="1:11" x14ac:dyDescent="0.25">
      <c r="A173" s="16"/>
      <c r="B173" s="17"/>
      <c r="C173" s="18"/>
      <c r="D173" s="16"/>
      <c r="E173" s="19"/>
      <c r="F173" s="16"/>
      <c r="G173" s="19"/>
      <c r="H173" s="17"/>
      <c r="I173" s="20" t="str">
        <f>IF(NOT(COUNTA(A173:H173)&gt;0),"",IF(NOT(AND(ISNUMBER(B173),B173&gt;=DATE(1950,1,1),B173&lt;=DATE(2099,12,31))),"",IF(F173="Pending",IF(AND(ISNUMBER(Dashboard!$B$4),Dashboard!$B$4&gt;=DATE(1950,1,1),Dashboard!$B$4&lt;=DATE(2099,12,31)),Dashboard!$B$4-B173,""),IF(AND(ISNUMBER(H173),H173&gt;=DATE(1950,1,1),H173&lt;=DATE(2099,12,31)),H173-B173,""))))</f>
        <v/>
      </c>
      <c r="J173" s="21" t="str">
        <f>IF(NOT(COUNTA(A173:H173)&gt;0),"",IF(NOT(AND(ISNUMBER('Change Orders'!$B$2),'Change Orders'!$B$2&gt;=0,'Change Orders'!$B$2&lt;=1000000000)),"Check data",'Change Orders'!$B$2+SUMIFS($G$5:G173,$F$5:F173,"Approved")))</f>
        <v/>
      </c>
      <c r="K173" s="22" t="str">
        <f>IF(NOT(COUNTA(A173:H173)&gt;0),"",IF(LEN(A173)=0,"Check ID",IF(SUMPRODUCT(--($A$5:$A$501=A173))&gt;1,"Duplicate ID",IF(OR(NOT(AND(ISNUMBER(B173),B173&gt;=DATE(1950,1,1),B173&lt;=DATE(2099,12,31))),NOT(OR(F173="Pending",F173="Approved",F173="Rejected",F173="Void")),AND(LEN(D173)&gt;0,NOT(OR(D173="Owner",D173="GC",D173="Field",D173="Design team"))),NOT(ISNUMBER(E173)),E173&lt;-100000000,E173&gt;100000000,AND(LEN(G173)&gt;0,OR(NOT(ISNUMBER(G173)),G173&lt;-100000000,G173&gt;100000000)),AND(F173="Approved",LEN(G173)=0),AND(LEN(G173)&gt;0,F173&lt;&gt;"Approved"),AND(OR(F173="Approved",F173="Rejected",F173="Void"),LEN(H173)=0),AND(LEN(H173)&gt;0,NOT(AND(ISNUMBER(H173),H173&gt;=DATE(1950,1,1),H173&lt;=DATE(2099,12,31)))),IF(AND(AND(ISNUMBER(H173),H173&gt;=DATE(1950,1,1),H173&lt;=DATE(2099,12,31)),AND(ISNUMBER(B173),B173&gt;=DATE(1950,1,1),B173&lt;=DATE(2099,12,31))),H173&lt;B173,FALSE)),"Check inputs","OK"))))</f>
        <v/>
      </c>
    </row>
    <row r="174" spans="1:11" x14ac:dyDescent="0.25">
      <c r="A174" s="16"/>
      <c r="B174" s="17"/>
      <c r="C174" s="18"/>
      <c r="D174" s="16"/>
      <c r="E174" s="19"/>
      <c r="F174" s="16"/>
      <c r="G174" s="19"/>
      <c r="H174" s="17"/>
      <c r="I174" s="20" t="str">
        <f>IF(NOT(COUNTA(A174:H174)&gt;0),"",IF(NOT(AND(ISNUMBER(B174),B174&gt;=DATE(1950,1,1),B174&lt;=DATE(2099,12,31))),"",IF(F174="Pending",IF(AND(ISNUMBER(Dashboard!$B$4),Dashboard!$B$4&gt;=DATE(1950,1,1),Dashboard!$B$4&lt;=DATE(2099,12,31)),Dashboard!$B$4-B174,""),IF(AND(ISNUMBER(H174),H174&gt;=DATE(1950,1,1),H174&lt;=DATE(2099,12,31)),H174-B174,""))))</f>
        <v/>
      </c>
      <c r="J174" s="21" t="str">
        <f>IF(NOT(COUNTA(A174:H174)&gt;0),"",IF(NOT(AND(ISNUMBER('Change Orders'!$B$2),'Change Orders'!$B$2&gt;=0,'Change Orders'!$B$2&lt;=1000000000)),"Check data",'Change Orders'!$B$2+SUMIFS($G$5:G174,$F$5:F174,"Approved")))</f>
        <v/>
      </c>
      <c r="K174" s="22" t="str">
        <f>IF(NOT(COUNTA(A174:H174)&gt;0),"",IF(LEN(A174)=0,"Check ID",IF(SUMPRODUCT(--($A$5:$A$501=A174))&gt;1,"Duplicate ID",IF(OR(NOT(AND(ISNUMBER(B174),B174&gt;=DATE(1950,1,1),B174&lt;=DATE(2099,12,31))),NOT(OR(F174="Pending",F174="Approved",F174="Rejected",F174="Void")),AND(LEN(D174)&gt;0,NOT(OR(D174="Owner",D174="GC",D174="Field",D174="Design team"))),NOT(ISNUMBER(E174)),E174&lt;-100000000,E174&gt;100000000,AND(LEN(G174)&gt;0,OR(NOT(ISNUMBER(G174)),G174&lt;-100000000,G174&gt;100000000)),AND(F174="Approved",LEN(G174)=0),AND(LEN(G174)&gt;0,F174&lt;&gt;"Approved"),AND(OR(F174="Approved",F174="Rejected",F174="Void"),LEN(H174)=0),AND(LEN(H174)&gt;0,NOT(AND(ISNUMBER(H174),H174&gt;=DATE(1950,1,1),H174&lt;=DATE(2099,12,31)))),IF(AND(AND(ISNUMBER(H174),H174&gt;=DATE(1950,1,1),H174&lt;=DATE(2099,12,31)),AND(ISNUMBER(B174),B174&gt;=DATE(1950,1,1),B174&lt;=DATE(2099,12,31))),H174&lt;B174,FALSE)),"Check inputs","OK"))))</f>
        <v/>
      </c>
    </row>
    <row r="175" spans="1:11" x14ac:dyDescent="0.25">
      <c r="A175" s="16"/>
      <c r="B175" s="17"/>
      <c r="C175" s="18"/>
      <c r="D175" s="16"/>
      <c r="E175" s="19"/>
      <c r="F175" s="16"/>
      <c r="G175" s="19"/>
      <c r="H175" s="17"/>
      <c r="I175" s="20" t="str">
        <f>IF(NOT(COUNTA(A175:H175)&gt;0),"",IF(NOT(AND(ISNUMBER(B175),B175&gt;=DATE(1950,1,1),B175&lt;=DATE(2099,12,31))),"",IF(F175="Pending",IF(AND(ISNUMBER(Dashboard!$B$4),Dashboard!$B$4&gt;=DATE(1950,1,1),Dashboard!$B$4&lt;=DATE(2099,12,31)),Dashboard!$B$4-B175,""),IF(AND(ISNUMBER(H175),H175&gt;=DATE(1950,1,1),H175&lt;=DATE(2099,12,31)),H175-B175,""))))</f>
        <v/>
      </c>
      <c r="J175" s="21" t="str">
        <f>IF(NOT(COUNTA(A175:H175)&gt;0),"",IF(NOT(AND(ISNUMBER('Change Orders'!$B$2),'Change Orders'!$B$2&gt;=0,'Change Orders'!$B$2&lt;=1000000000)),"Check data",'Change Orders'!$B$2+SUMIFS($G$5:G175,$F$5:F175,"Approved")))</f>
        <v/>
      </c>
      <c r="K175" s="22" t="str">
        <f>IF(NOT(COUNTA(A175:H175)&gt;0),"",IF(LEN(A175)=0,"Check ID",IF(SUMPRODUCT(--($A$5:$A$501=A175))&gt;1,"Duplicate ID",IF(OR(NOT(AND(ISNUMBER(B175),B175&gt;=DATE(1950,1,1),B175&lt;=DATE(2099,12,31))),NOT(OR(F175="Pending",F175="Approved",F175="Rejected",F175="Void")),AND(LEN(D175)&gt;0,NOT(OR(D175="Owner",D175="GC",D175="Field",D175="Design team"))),NOT(ISNUMBER(E175)),E175&lt;-100000000,E175&gt;100000000,AND(LEN(G175)&gt;0,OR(NOT(ISNUMBER(G175)),G175&lt;-100000000,G175&gt;100000000)),AND(F175="Approved",LEN(G175)=0),AND(LEN(G175)&gt;0,F175&lt;&gt;"Approved"),AND(OR(F175="Approved",F175="Rejected",F175="Void"),LEN(H175)=0),AND(LEN(H175)&gt;0,NOT(AND(ISNUMBER(H175),H175&gt;=DATE(1950,1,1),H175&lt;=DATE(2099,12,31)))),IF(AND(AND(ISNUMBER(H175),H175&gt;=DATE(1950,1,1),H175&lt;=DATE(2099,12,31)),AND(ISNUMBER(B175),B175&gt;=DATE(1950,1,1),B175&lt;=DATE(2099,12,31))),H175&lt;B175,FALSE)),"Check inputs","OK"))))</f>
        <v/>
      </c>
    </row>
    <row r="176" spans="1:11" x14ac:dyDescent="0.25">
      <c r="A176" s="16"/>
      <c r="B176" s="17"/>
      <c r="C176" s="18"/>
      <c r="D176" s="16"/>
      <c r="E176" s="19"/>
      <c r="F176" s="16"/>
      <c r="G176" s="19"/>
      <c r="H176" s="17"/>
      <c r="I176" s="20" t="str">
        <f>IF(NOT(COUNTA(A176:H176)&gt;0),"",IF(NOT(AND(ISNUMBER(B176),B176&gt;=DATE(1950,1,1),B176&lt;=DATE(2099,12,31))),"",IF(F176="Pending",IF(AND(ISNUMBER(Dashboard!$B$4),Dashboard!$B$4&gt;=DATE(1950,1,1),Dashboard!$B$4&lt;=DATE(2099,12,31)),Dashboard!$B$4-B176,""),IF(AND(ISNUMBER(H176),H176&gt;=DATE(1950,1,1),H176&lt;=DATE(2099,12,31)),H176-B176,""))))</f>
        <v/>
      </c>
      <c r="J176" s="21" t="str">
        <f>IF(NOT(COUNTA(A176:H176)&gt;0),"",IF(NOT(AND(ISNUMBER('Change Orders'!$B$2),'Change Orders'!$B$2&gt;=0,'Change Orders'!$B$2&lt;=1000000000)),"Check data",'Change Orders'!$B$2+SUMIFS($G$5:G176,$F$5:F176,"Approved")))</f>
        <v/>
      </c>
      <c r="K176" s="22" t="str">
        <f>IF(NOT(COUNTA(A176:H176)&gt;0),"",IF(LEN(A176)=0,"Check ID",IF(SUMPRODUCT(--($A$5:$A$501=A176))&gt;1,"Duplicate ID",IF(OR(NOT(AND(ISNUMBER(B176),B176&gt;=DATE(1950,1,1),B176&lt;=DATE(2099,12,31))),NOT(OR(F176="Pending",F176="Approved",F176="Rejected",F176="Void")),AND(LEN(D176)&gt;0,NOT(OR(D176="Owner",D176="GC",D176="Field",D176="Design team"))),NOT(ISNUMBER(E176)),E176&lt;-100000000,E176&gt;100000000,AND(LEN(G176)&gt;0,OR(NOT(ISNUMBER(G176)),G176&lt;-100000000,G176&gt;100000000)),AND(F176="Approved",LEN(G176)=0),AND(LEN(G176)&gt;0,F176&lt;&gt;"Approved"),AND(OR(F176="Approved",F176="Rejected",F176="Void"),LEN(H176)=0),AND(LEN(H176)&gt;0,NOT(AND(ISNUMBER(H176),H176&gt;=DATE(1950,1,1),H176&lt;=DATE(2099,12,31)))),IF(AND(AND(ISNUMBER(H176),H176&gt;=DATE(1950,1,1),H176&lt;=DATE(2099,12,31)),AND(ISNUMBER(B176),B176&gt;=DATE(1950,1,1),B176&lt;=DATE(2099,12,31))),H176&lt;B176,FALSE)),"Check inputs","OK"))))</f>
        <v/>
      </c>
    </row>
    <row r="177" spans="1:11" x14ac:dyDescent="0.25">
      <c r="A177" s="16"/>
      <c r="B177" s="17"/>
      <c r="C177" s="18"/>
      <c r="D177" s="16"/>
      <c r="E177" s="19"/>
      <c r="F177" s="16"/>
      <c r="G177" s="19"/>
      <c r="H177" s="17"/>
      <c r="I177" s="20" t="str">
        <f>IF(NOT(COUNTA(A177:H177)&gt;0),"",IF(NOT(AND(ISNUMBER(B177),B177&gt;=DATE(1950,1,1),B177&lt;=DATE(2099,12,31))),"",IF(F177="Pending",IF(AND(ISNUMBER(Dashboard!$B$4),Dashboard!$B$4&gt;=DATE(1950,1,1),Dashboard!$B$4&lt;=DATE(2099,12,31)),Dashboard!$B$4-B177,""),IF(AND(ISNUMBER(H177),H177&gt;=DATE(1950,1,1),H177&lt;=DATE(2099,12,31)),H177-B177,""))))</f>
        <v/>
      </c>
      <c r="J177" s="21" t="str">
        <f>IF(NOT(COUNTA(A177:H177)&gt;0),"",IF(NOT(AND(ISNUMBER('Change Orders'!$B$2),'Change Orders'!$B$2&gt;=0,'Change Orders'!$B$2&lt;=1000000000)),"Check data",'Change Orders'!$B$2+SUMIFS($G$5:G177,$F$5:F177,"Approved")))</f>
        <v/>
      </c>
      <c r="K177" s="22" t="str">
        <f>IF(NOT(COUNTA(A177:H177)&gt;0),"",IF(LEN(A177)=0,"Check ID",IF(SUMPRODUCT(--($A$5:$A$501=A177))&gt;1,"Duplicate ID",IF(OR(NOT(AND(ISNUMBER(B177),B177&gt;=DATE(1950,1,1),B177&lt;=DATE(2099,12,31))),NOT(OR(F177="Pending",F177="Approved",F177="Rejected",F177="Void")),AND(LEN(D177)&gt;0,NOT(OR(D177="Owner",D177="GC",D177="Field",D177="Design team"))),NOT(ISNUMBER(E177)),E177&lt;-100000000,E177&gt;100000000,AND(LEN(G177)&gt;0,OR(NOT(ISNUMBER(G177)),G177&lt;-100000000,G177&gt;100000000)),AND(F177="Approved",LEN(G177)=0),AND(LEN(G177)&gt;0,F177&lt;&gt;"Approved"),AND(OR(F177="Approved",F177="Rejected",F177="Void"),LEN(H177)=0),AND(LEN(H177)&gt;0,NOT(AND(ISNUMBER(H177),H177&gt;=DATE(1950,1,1),H177&lt;=DATE(2099,12,31)))),IF(AND(AND(ISNUMBER(H177),H177&gt;=DATE(1950,1,1),H177&lt;=DATE(2099,12,31)),AND(ISNUMBER(B177),B177&gt;=DATE(1950,1,1),B177&lt;=DATE(2099,12,31))),H177&lt;B177,FALSE)),"Check inputs","OK"))))</f>
        <v/>
      </c>
    </row>
    <row r="178" spans="1:11" x14ac:dyDescent="0.25">
      <c r="A178" s="16"/>
      <c r="B178" s="17"/>
      <c r="C178" s="18"/>
      <c r="D178" s="16"/>
      <c r="E178" s="19"/>
      <c r="F178" s="16"/>
      <c r="G178" s="19"/>
      <c r="H178" s="17"/>
      <c r="I178" s="20" t="str">
        <f>IF(NOT(COUNTA(A178:H178)&gt;0),"",IF(NOT(AND(ISNUMBER(B178),B178&gt;=DATE(1950,1,1),B178&lt;=DATE(2099,12,31))),"",IF(F178="Pending",IF(AND(ISNUMBER(Dashboard!$B$4),Dashboard!$B$4&gt;=DATE(1950,1,1),Dashboard!$B$4&lt;=DATE(2099,12,31)),Dashboard!$B$4-B178,""),IF(AND(ISNUMBER(H178),H178&gt;=DATE(1950,1,1),H178&lt;=DATE(2099,12,31)),H178-B178,""))))</f>
        <v/>
      </c>
      <c r="J178" s="21" t="str">
        <f>IF(NOT(COUNTA(A178:H178)&gt;0),"",IF(NOT(AND(ISNUMBER('Change Orders'!$B$2),'Change Orders'!$B$2&gt;=0,'Change Orders'!$B$2&lt;=1000000000)),"Check data",'Change Orders'!$B$2+SUMIFS($G$5:G178,$F$5:F178,"Approved")))</f>
        <v/>
      </c>
      <c r="K178" s="22" t="str">
        <f>IF(NOT(COUNTA(A178:H178)&gt;0),"",IF(LEN(A178)=0,"Check ID",IF(SUMPRODUCT(--($A$5:$A$501=A178))&gt;1,"Duplicate ID",IF(OR(NOT(AND(ISNUMBER(B178),B178&gt;=DATE(1950,1,1),B178&lt;=DATE(2099,12,31))),NOT(OR(F178="Pending",F178="Approved",F178="Rejected",F178="Void")),AND(LEN(D178)&gt;0,NOT(OR(D178="Owner",D178="GC",D178="Field",D178="Design team"))),NOT(ISNUMBER(E178)),E178&lt;-100000000,E178&gt;100000000,AND(LEN(G178)&gt;0,OR(NOT(ISNUMBER(G178)),G178&lt;-100000000,G178&gt;100000000)),AND(F178="Approved",LEN(G178)=0),AND(LEN(G178)&gt;0,F178&lt;&gt;"Approved"),AND(OR(F178="Approved",F178="Rejected",F178="Void"),LEN(H178)=0),AND(LEN(H178)&gt;0,NOT(AND(ISNUMBER(H178),H178&gt;=DATE(1950,1,1),H178&lt;=DATE(2099,12,31)))),IF(AND(AND(ISNUMBER(H178),H178&gt;=DATE(1950,1,1),H178&lt;=DATE(2099,12,31)),AND(ISNUMBER(B178),B178&gt;=DATE(1950,1,1),B178&lt;=DATE(2099,12,31))),H178&lt;B178,FALSE)),"Check inputs","OK"))))</f>
        <v/>
      </c>
    </row>
    <row r="179" spans="1:11" x14ac:dyDescent="0.25">
      <c r="A179" s="16"/>
      <c r="B179" s="17"/>
      <c r="C179" s="18"/>
      <c r="D179" s="16"/>
      <c r="E179" s="19"/>
      <c r="F179" s="16"/>
      <c r="G179" s="19"/>
      <c r="H179" s="17"/>
      <c r="I179" s="20" t="str">
        <f>IF(NOT(COUNTA(A179:H179)&gt;0),"",IF(NOT(AND(ISNUMBER(B179),B179&gt;=DATE(1950,1,1),B179&lt;=DATE(2099,12,31))),"",IF(F179="Pending",IF(AND(ISNUMBER(Dashboard!$B$4),Dashboard!$B$4&gt;=DATE(1950,1,1),Dashboard!$B$4&lt;=DATE(2099,12,31)),Dashboard!$B$4-B179,""),IF(AND(ISNUMBER(H179),H179&gt;=DATE(1950,1,1),H179&lt;=DATE(2099,12,31)),H179-B179,""))))</f>
        <v/>
      </c>
      <c r="J179" s="21" t="str">
        <f>IF(NOT(COUNTA(A179:H179)&gt;0),"",IF(NOT(AND(ISNUMBER('Change Orders'!$B$2),'Change Orders'!$B$2&gt;=0,'Change Orders'!$B$2&lt;=1000000000)),"Check data",'Change Orders'!$B$2+SUMIFS($G$5:G179,$F$5:F179,"Approved")))</f>
        <v/>
      </c>
      <c r="K179" s="22" t="str">
        <f>IF(NOT(COUNTA(A179:H179)&gt;0),"",IF(LEN(A179)=0,"Check ID",IF(SUMPRODUCT(--($A$5:$A$501=A179))&gt;1,"Duplicate ID",IF(OR(NOT(AND(ISNUMBER(B179),B179&gt;=DATE(1950,1,1),B179&lt;=DATE(2099,12,31))),NOT(OR(F179="Pending",F179="Approved",F179="Rejected",F179="Void")),AND(LEN(D179)&gt;0,NOT(OR(D179="Owner",D179="GC",D179="Field",D179="Design team"))),NOT(ISNUMBER(E179)),E179&lt;-100000000,E179&gt;100000000,AND(LEN(G179)&gt;0,OR(NOT(ISNUMBER(G179)),G179&lt;-100000000,G179&gt;100000000)),AND(F179="Approved",LEN(G179)=0),AND(LEN(G179)&gt;0,F179&lt;&gt;"Approved"),AND(OR(F179="Approved",F179="Rejected",F179="Void"),LEN(H179)=0),AND(LEN(H179)&gt;0,NOT(AND(ISNUMBER(H179),H179&gt;=DATE(1950,1,1),H179&lt;=DATE(2099,12,31)))),IF(AND(AND(ISNUMBER(H179),H179&gt;=DATE(1950,1,1),H179&lt;=DATE(2099,12,31)),AND(ISNUMBER(B179),B179&gt;=DATE(1950,1,1),B179&lt;=DATE(2099,12,31))),H179&lt;B179,FALSE)),"Check inputs","OK"))))</f>
        <v/>
      </c>
    </row>
    <row r="180" spans="1:11" x14ac:dyDescent="0.25">
      <c r="A180" s="16"/>
      <c r="B180" s="17"/>
      <c r="C180" s="18"/>
      <c r="D180" s="16"/>
      <c r="E180" s="19"/>
      <c r="F180" s="16"/>
      <c r="G180" s="19"/>
      <c r="H180" s="17"/>
      <c r="I180" s="20" t="str">
        <f>IF(NOT(COUNTA(A180:H180)&gt;0),"",IF(NOT(AND(ISNUMBER(B180),B180&gt;=DATE(1950,1,1),B180&lt;=DATE(2099,12,31))),"",IF(F180="Pending",IF(AND(ISNUMBER(Dashboard!$B$4),Dashboard!$B$4&gt;=DATE(1950,1,1),Dashboard!$B$4&lt;=DATE(2099,12,31)),Dashboard!$B$4-B180,""),IF(AND(ISNUMBER(H180),H180&gt;=DATE(1950,1,1),H180&lt;=DATE(2099,12,31)),H180-B180,""))))</f>
        <v/>
      </c>
      <c r="J180" s="21" t="str">
        <f>IF(NOT(COUNTA(A180:H180)&gt;0),"",IF(NOT(AND(ISNUMBER('Change Orders'!$B$2),'Change Orders'!$B$2&gt;=0,'Change Orders'!$B$2&lt;=1000000000)),"Check data",'Change Orders'!$B$2+SUMIFS($G$5:G180,$F$5:F180,"Approved")))</f>
        <v/>
      </c>
      <c r="K180" s="22" t="str">
        <f>IF(NOT(COUNTA(A180:H180)&gt;0),"",IF(LEN(A180)=0,"Check ID",IF(SUMPRODUCT(--($A$5:$A$501=A180))&gt;1,"Duplicate ID",IF(OR(NOT(AND(ISNUMBER(B180),B180&gt;=DATE(1950,1,1),B180&lt;=DATE(2099,12,31))),NOT(OR(F180="Pending",F180="Approved",F180="Rejected",F180="Void")),AND(LEN(D180)&gt;0,NOT(OR(D180="Owner",D180="GC",D180="Field",D180="Design team"))),NOT(ISNUMBER(E180)),E180&lt;-100000000,E180&gt;100000000,AND(LEN(G180)&gt;0,OR(NOT(ISNUMBER(G180)),G180&lt;-100000000,G180&gt;100000000)),AND(F180="Approved",LEN(G180)=0),AND(LEN(G180)&gt;0,F180&lt;&gt;"Approved"),AND(OR(F180="Approved",F180="Rejected",F180="Void"),LEN(H180)=0),AND(LEN(H180)&gt;0,NOT(AND(ISNUMBER(H180),H180&gt;=DATE(1950,1,1),H180&lt;=DATE(2099,12,31)))),IF(AND(AND(ISNUMBER(H180),H180&gt;=DATE(1950,1,1),H180&lt;=DATE(2099,12,31)),AND(ISNUMBER(B180),B180&gt;=DATE(1950,1,1),B180&lt;=DATE(2099,12,31))),H180&lt;B180,FALSE)),"Check inputs","OK"))))</f>
        <v/>
      </c>
    </row>
    <row r="181" spans="1:11" x14ac:dyDescent="0.25">
      <c r="A181" s="16"/>
      <c r="B181" s="17"/>
      <c r="C181" s="18"/>
      <c r="D181" s="16"/>
      <c r="E181" s="19"/>
      <c r="F181" s="16"/>
      <c r="G181" s="19"/>
      <c r="H181" s="17"/>
      <c r="I181" s="20" t="str">
        <f>IF(NOT(COUNTA(A181:H181)&gt;0),"",IF(NOT(AND(ISNUMBER(B181),B181&gt;=DATE(1950,1,1),B181&lt;=DATE(2099,12,31))),"",IF(F181="Pending",IF(AND(ISNUMBER(Dashboard!$B$4),Dashboard!$B$4&gt;=DATE(1950,1,1),Dashboard!$B$4&lt;=DATE(2099,12,31)),Dashboard!$B$4-B181,""),IF(AND(ISNUMBER(H181),H181&gt;=DATE(1950,1,1),H181&lt;=DATE(2099,12,31)),H181-B181,""))))</f>
        <v/>
      </c>
      <c r="J181" s="21" t="str">
        <f>IF(NOT(COUNTA(A181:H181)&gt;0),"",IF(NOT(AND(ISNUMBER('Change Orders'!$B$2),'Change Orders'!$B$2&gt;=0,'Change Orders'!$B$2&lt;=1000000000)),"Check data",'Change Orders'!$B$2+SUMIFS($G$5:G181,$F$5:F181,"Approved")))</f>
        <v/>
      </c>
      <c r="K181" s="22" t="str">
        <f>IF(NOT(COUNTA(A181:H181)&gt;0),"",IF(LEN(A181)=0,"Check ID",IF(SUMPRODUCT(--($A$5:$A$501=A181))&gt;1,"Duplicate ID",IF(OR(NOT(AND(ISNUMBER(B181),B181&gt;=DATE(1950,1,1),B181&lt;=DATE(2099,12,31))),NOT(OR(F181="Pending",F181="Approved",F181="Rejected",F181="Void")),AND(LEN(D181)&gt;0,NOT(OR(D181="Owner",D181="GC",D181="Field",D181="Design team"))),NOT(ISNUMBER(E181)),E181&lt;-100000000,E181&gt;100000000,AND(LEN(G181)&gt;0,OR(NOT(ISNUMBER(G181)),G181&lt;-100000000,G181&gt;100000000)),AND(F181="Approved",LEN(G181)=0),AND(LEN(G181)&gt;0,F181&lt;&gt;"Approved"),AND(OR(F181="Approved",F181="Rejected",F181="Void"),LEN(H181)=0),AND(LEN(H181)&gt;0,NOT(AND(ISNUMBER(H181),H181&gt;=DATE(1950,1,1),H181&lt;=DATE(2099,12,31)))),IF(AND(AND(ISNUMBER(H181),H181&gt;=DATE(1950,1,1),H181&lt;=DATE(2099,12,31)),AND(ISNUMBER(B181),B181&gt;=DATE(1950,1,1),B181&lt;=DATE(2099,12,31))),H181&lt;B181,FALSE)),"Check inputs","OK"))))</f>
        <v/>
      </c>
    </row>
    <row r="182" spans="1:11" x14ac:dyDescent="0.25">
      <c r="A182" s="16"/>
      <c r="B182" s="17"/>
      <c r="C182" s="18"/>
      <c r="D182" s="16"/>
      <c r="E182" s="19"/>
      <c r="F182" s="16"/>
      <c r="G182" s="19"/>
      <c r="H182" s="17"/>
      <c r="I182" s="20" t="str">
        <f>IF(NOT(COUNTA(A182:H182)&gt;0),"",IF(NOT(AND(ISNUMBER(B182),B182&gt;=DATE(1950,1,1),B182&lt;=DATE(2099,12,31))),"",IF(F182="Pending",IF(AND(ISNUMBER(Dashboard!$B$4),Dashboard!$B$4&gt;=DATE(1950,1,1),Dashboard!$B$4&lt;=DATE(2099,12,31)),Dashboard!$B$4-B182,""),IF(AND(ISNUMBER(H182),H182&gt;=DATE(1950,1,1),H182&lt;=DATE(2099,12,31)),H182-B182,""))))</f>
        <v/>
      </c>
      <c r="J182" s="21" t="str">
        <f>IF(NOT(COUNTA(A182:H182)&gt;0),"",IF(NOT(AND(ISNUMBER('Change Orders'!$B$2),'Change Orders'!$B$2&gt;=0,'Change Orders'!$B$2&lt;=1000000000)),"Check data",'Change Orders'!$B$2+SUMIFS($G$5:G182,$F$5:F182,"Approved")))</f>
        <v/>
      </c>
      <c r="K182" s="22" t="str">
        <f>IF(NOT(COUNTA(A182:H182)&gt;0),"",IF(LEN(A182)=0,"Check ID",IF(SUMPRODUCT(--($A$5:$A$501=A182))&gt;1,"Duplicate ID",IF(OR(NOT(AND(ISNUMBER(B182),B182&gt;=DATE(1950,1,1),B182&lt;=DATE(2099,12,31))),NOT(OR(F182="Pending",F182="Approved",F182="Rejected",F182="Void")),AND(LEN(D182)&gt;0,NOT(OR(D182="Owner",D182="GC",D182="Field",D182="Design team"))),NOT(ISNUMBER(E182)),E182&lt;-100000000,E182&gt;100000000,AND(LEN(G182)&gt;0,OR(NOT(ISNUMBER(G182)),G182&lt;-100000000,G182&gt;100000000)),AND(F182="Approved",LEN(G182)=0),AND(LEN(G182)&gt;0,F182&lt;&gt;"Approved"),AND(OR(F182="Approved",F182="Rejected",F182="Void"),LEN(H182)=0),AND(LEN(H182)&gt;0,NOT(AND(ISNUMBER(H182),H182&gt;=DATE(1950,1,1),H182&lt;=DATE(2099,12,31)))),IF(AND(AND(ISNUMBER(H182),H182&gt;=DATE(1950,1,1),H182&lt;=DATE(2099,12,31)),AND(ISNUMBER(B182),B182&gt;=DATE(1950,1,1),B182&lt;=DATE(2099,12,31))),H182&lt;B182,FALSE)),"Check inputs","OK"))))</f>
        <v/>
      </c>
    </row>
    <row r="183" spans="1:11" x14ac:dyDescent="0.25">
      <c r="A183" s="16"/>
      <c r="B183" s="17"/>
      <c r="C183" s="18"/>
      <c r="D183" s="16"/>
      <c r="E183" s="19"/>
      <c r="F183" s="16"/>
      <c r="G183" s="19"/>
      <c r="H183" s="17"/>
      <c r="I183" s="20" t="str">
        <f>IF(NOT(COUNTA(A183:H183)&gt;0),"",IF(NOT(AND(ISNUMBER(B183),B183&gt;=DATE(1950,1,1),B183&lt;=DATE(2099,12,31))),"",IF(F183="Pending",IF(AND(ISNUMBER(Dashboard!$B$4),Dashboard!$B$4&gt;=DATE(1950,1,1),Dashboard!$B$4&lt;=DATE(2099,12,31)),Dashboard!$B$4-B183,""),IF(AND(ISNUMBER(H183),H183&gt;=DATE(1950,1,1),H183&lt;=DATE(2099,12,31)),H183-B183,""))))</f>
        <v/>
      </c>
      <c r="J183" s="21" t="str">
        <f>IF(NOT(COUNTA(A183:H183)&gt;0),"",IF(NOT(AND(ISNUMBER('Change Orders'!$B$2),'Change Orders'!$B$2&gt;=0,'Change Orders'!$B$2&lt;=1000000000)),"Check data",'Change Orders'!$B$2+SUMIFS($G$5:G183,$F$5:F183,"Approved")))</f>
        <v/>
      </c>
      <c r="K183" s="22" t="str">
        <f>IF(NOT(COUNTA(A183:H183)&gt;0),"",IF(LEN(A183)=0,"Check ID",IF(SUMPRODUCT(--($A$5:$A$501=A183))&gt;1,"Duplicate ID",IF(OR(NOT(AND(ISNUMBER(B183),B183&gt;=DATE(1950,1,1),B183&lt;=DATE(2099,12,31))),NOT(OR(F183="Pending",F183="Approved",F183="Rejected",F183="Void")),AND(LEN(D183)&gt;0,NOT(OR(D183="Owner",D183="GC",D183="Field",D183="Design team"))),NOT(ISNUMBER(E183)),E183&lt;-100000000,E183&gt;100000000,AND(LEN(G183)&gt;0,OR(NOT(ISNUMBER(G183)),G183&lt;-100000000,G183&gt;100000000)),AND(F183="Approved",LEN(G183)=0),AND(LEN(G183)&gt;0,F183&lt;&gt;"Approved"),AND(OR(F183="Approved",F183="Rejected",F183="Void"),LEN(H183)=0),AND(LEN(H183)&gt;0,NOT(AND(ISNUMBER(H183),H183&gt;=DATE(1950,1,1),H183&lt;=DATE(2099,12,31)))),IF(AND(AND(ISNUMBER(H183),H183&gt;=DATE(1950,1,1),H183&lt;=DATE(2099,12,31)),AND(ISNUMBER(B183),B183&gt;=DATE(1950,1,1),B183&lt;=DATE(2099,12,31))),H183&lt;B183,FALSE)),"Check inputs","OK"))))</f>
        <v/>
      </c>
    </row>
    <row r="184" spans="1:11" x14ac:dyDescent="0.25">
      <c r="A184" s="16"/>
      <c r="B184" s="17"/>
      <c r="C184" s="18"/>
      <c r="D184" s="16"/>
      <c r="E184" s="19"/>
      <c r="F184" s="16"/>
      <c r="G184" s="19"/>
      <c r="H184" s="17"/>
      <c r="I184" s="20" t="str">
        <f>IF(NOT(COUNTA(A184:H184)&gt;0),"",IF(NOT(AND(ISNUMBER(B184),B184&gt;=DATE(1950,1,1),B184&lt;=DATE(2099,12,31))),"",IF(F184="Pending",IF(AND(ISNUMBER(Dashboard!$B$4),Dashboard!$B$4&gt;=DATE(1950,1,1),Dashboard!$B$4&lt;=DATE(2099,12,31)),Dashboard!$B$4-B184,""),IF(AND(ISNUMBER(H184),H184&gt;=DATE(1950,1,1),H184&lt;=DATE(2099,12,31)),H184-B184,""))))</f>
        <v/>
      </c>
      <c r="J184" s="21" t="str">
        <f>IF(NOT(COUNTA(A184:H184)&gt;0),"",IF(NOT(AND(ISNUMBER('Change Orders'!$B$2),'Change Orders'!$B$2&gt;=0,'Change Orders'!$B$2&lt;=1000000000)),"Check data",'Change Orders'!$B$2+SUMIFS($G$5:G184,$F$5:F184,"Approved")))</f>
        <v/>
      </c>
      <c r="K184" s="22" t="str">
        <f>IF(NOT(COUNTA(A184:H184)&gt;0),"",IF(LEN(A184)=0,"Check ID",IF(SUMPRODUCT(--($A$5:$A$501=A184))&gt;1,"Duplicate ID",IF(OR(NOT(AND(ISNUMBER(B184),B184&gt;=DATE(1950,1,1),B184&lt;=DATE(2099,12,31))),NOT(OR(F184="Pending",F184="Approved",F184="Rejected",F184="Void")),AND(LEN(D184)&gt;0,NOT(OR(D184="Owner",D184="GC",D184="Field",D184="Design team"))),NOT(ISNUMBER(E184)),E184&lt;-100000000,E184&gt;100000000,AND(LEN(G184)&gt;0,OR(NOT(ISNUMBER(G184)),G184&lt;-100000000,G184&gt;100000000)),AND(F184="Approved",LEN(G184)=0),AND(LEN(G184)&gt;0,F184&lt;&gt;"Approved"),AND(OR(F184="Approved",F184="Rejected",F184="Void"),LEN(H184)=0),AND(LEN(H184)&gt;0,NOT(AND(ISNUMBER(H184),H184&gt;=DATE(1950,1,1),H184&lt;=DATE(2099,12,31)))),IF(AND(AND(ISNUMBER(H184),H184&gt;=DATE(1950,1,1),H184&lt;=DATE(2099,12,31)),AND(ISNUMBER(B184),B184&gt;=DATE(1950,1,1),B184&lt;=DATE(2099,12,31))),H184&lt;B184,FALSE)),"Check inputs","OK"))))</f>
        <v/>
      </c>
    </row>
    <row r="185" spans="1:11" x14ac:dyDescent="0.25">
      <c r="A185" s="16"/>
      <c r="B185" s="17"/>
      <c r="C185" s="18"/>
      <c r="D185" s="16"/>
      <c r="E185" s="19"/>
      <c r="F185" s="16"/>
      <c r="G185" s="19"/>
      <c r="H185" s="17"/>
      <c r="I185" s="20" t="str">
        <f>IF(NOT(COUNTA(A185:H185)&gt;0),"",IF(NOT(AND(ISNUMBER(B185),B185&gt;=DATE(1950,1,1),B185&lt;=DATE(2099,12,31))),"",IF(F185="Pending",IF(AND(ISNUMBER(Dashboard!$B$4),Dashboard!$B$4&gt;=DATE(1950,1,1),Dashboard!$B$4&lt;=DATE(2099,12,31)),Dashboard!$B$4-B185,""),IF(AND(ISNUMBER(H185),H185&gt;=DATE(1950,1,1),H185&lt;=DATE(2099,12,31)),H185-B185,""))))</f>
        <v/>
      </c>
      <c r="J185" s="21" t="str">
        <f>IF(NOT(COUNTA(A185:H185)&gt;0),"",IF(NOT(AND(ISNUMBER('Change Orders'!$B$2),'Change Orders'!$B$2&gt;=0,'Change Orders'!$B$2&lt;=1000000000)),"Check data",'Change Orders'!$B$2+SUMIFS($G$5:G185,$F$5:F185,"Approved")))</f>
        <v/>
      </c>
      <c r="K185" s="22" t="str">
        <f>IF(NOT(COUNTA(A185:H185)&gt;0),"",IF(LEN(A185)=0,"Check ID",IF(SUMPRODUCT(--($A$5:$A$501=A185))&gt;1,"Duplicate ID",IF(OR(NOT(AND(ISNUMBER(B185),B185&gt;=DATE(1950,1,1),B185&lt;=DATE(2099,12,31))),NOT(OR(F185="Pending",F185="Approved",F185="Rejected",F185="Void")),AND(LEN(D185)&gt;0,NOT(OR(D185="Owner",D185="GC",D185="Field",D185="Design team"))),NOT(ISNUMBER(E185)),E185&lt;-100000000,E185&gt;100000000,AND(LEN(G185)&gt;0,OR(NOT(ISNUMBER(G185)),G185&lt;-100000000,G185&gt;100000000)),AND(F185="Approved",LEN(G185)=0),AND(LEN(G185)&gt;0,F185&lt;&gt;"Approved"),AND(OR(F185="Approved",F185="Rejected",F185="Void"),LEN(H185)=0),AND(LEN(H185)&gt;0,NOT(AND(ISNUMBER(H185),H185&gt;=DATE(1950,1,1),H185&lt;=DATE(2099,12,31)))),IF(AND(AND(ISNUMBER(H185),H185&gt;=DATE(1950,1,1),H185&lt;=DATE(2099,12,31)),AND(ISNUMBER(B185),B185&gt;=DATE(1950,1,1),B185&lt;=DATE(2099,12,31))),H185&lt;B185,FALSE)),"Check inputs","OK"))))</f>
        <v/>
      </c>
    </row>
    <row r="186" spans="1:11" x14ac:dyDescent="0.25">
      <c r="A186" s="16"/>
      <c r="B186" s="17"/>
      <c r="C186" s="18"/>
      <c r="D186" s="16"/>
      <c r="E186" s="19"/>
      <c r="F186" s="16"/>
      <c r="G186" s="19"/>
      <c r="H186" s="17"/>
      <c r="I186" s="20" t="str">
        <f>IF(NOT(COUNTA(A186:H186)&gt;0),"",IF(NOT(AND(ISNUMBER(B186),B186&gt;=DATE(1950,1,1),B186&lt;=DATE(2099,12,31))),"",IF(F186="Pending",IF(AND(ISNUMBER(Dashboard!$B$4),Dashboard!$B$4&gt;=DATE(1950,1,1),Dashboard!$B$4&lt;=DATE(2099,12,31)),Dashboard!$B$4-B186,""),IF(AND(ISNUMBER(H186),H186&gt;=DATE(1950,1,1),H186&lt;=DATE(2099,12,31)),H186-B186,""))))</f>
        <v/>
      </c>
      <c r="J186" s="21" t="str">
        <f>IF(NOT(COUNTA(A186:H186)&gt;0),"",IF(NOT(AND(ISNUMBER('Change Orders'!$B$2),'Change Orders'!$B$2&gt;=0,'Change Orders'!$B$2&lt;=1000000000)),"Check data",'Change Orders'!$B$2+SUMIFS($G$5:G186,$F$5:F186,"Approved")))</f>
        <v/>
      </c>
      <c r="K186" s="22" t="str">
        <f>IF(NOT(COUNTA(A186:H186)&gt;0),"",IF(LEN(A186)=0,"Check ID",IF(SUMPRODUCT(--($A$5:$A$501=A186))&gt;1,"Duplicate ID",IF(OR(NOT(AND(ISNUMBER(B186),B186&gt;=DATE(1950,1,1),B186&lt;=DATE(2099,12,31))),NOT(OR(F186="Pending",F186="Approved",F186="Rejected",F186="Void")),AND(LEN(D186)&gt;0,NOT(OR(D186="Owner",D186="GC",D186="Field",D186="Design team"))),NOT(ISNUMBER(E186)),E186&lt;-100000000,E186&gt;100000000,AND(LEN(G186)&gt;0,OR(NOT(ISNUMBER(G186)),G186&lt;-100000000,G186&gt;100000000)),AND(F186="Approved",LEN(G186)=0),AND(LEN(G186)&gt;0,F186&lt;&gt;"Approved"),AND(OR(F186="Approved",F186="Rejected",F186="Void"),LEN(H186)=0),AND(LEN(H186)&gt;0,NOT(AND(ISNUMBER(H186),H186&gt;=DATE(1950,1,1),H186&lt;=DATE(2099,12,31)))),IF(AND(AND(ISNUMBER(H186),H186&gt;=DATE(1950,1,1),H186&lt;=DATE(2099,12,31)),AND(ISNUMBER(B186),B186&gt;=DATE(1950,1,1),B186&lt;=DATE(2099,12,31))),H186&lt;B186,FALSE)),"Check inputs","OK"))))</f>
        <v/>
      </c>
    </row>
    <row r="187" spans="1:11" x14ac:dyDescent="0.25">
      <c r="A187" s="16"/>
      <c r="B187" s="17"/>
      <c r="C187" s="18"/>
      <c r="D187" s="16"/>
      <c r="E187" s="19"/>
      <c r="F187" s="16"/>
      <c r="G187" s="19"/>
      <c r="H187" s="17"/>
      <c r="I187" s="20" t="str">
        <f>IF(NOT(COUNTA(A187:H187)&gt;0),"",IF(NOT(AND(ISNUMBER(B187),B187&gt;=DATE(1950,1,1),B187&lt;=DATE(2099,12,31))),"",IF(F187="Pending",IF(AND(ISNUMBER(Dashboard!$B$4),Dashboard!$B$4&gt;=DATE(1950,1,1),Dashboard!$B$4&lt;=DATE(2099,12,31)),Dashboard!$B$4-B187,""),IF(AND(ISNUMBER(H187),H187&gt;=DATE(1950,1,1),H187&lt;=DATE(2099,12,31)),H187-B187,""))))</f>
        <v/>
      </c>
      <c r="J187" s="21" t="str">
        <f>IF(NOT(COUNTA(A187:H187)&gt;0),"",IF(NOT(AND(ISNUMBER('Change Orders'!$B$2),'Change Orders'!$B$2&gt;=0,'Change Orders'!$B$2&lt;=1000000000)),"Check data",'Change Orders'!$B$2+SUMIFS($G$5:G187,$F$5:F187,"Approved")))</f>
        <v/>
      </c>
      <c r="K187" s="22" t="str">
        <f>IF(NOT(COUNTA(A187:H187)&gt;0),"",IF(LEN(A187)=0,"Check ID",IF(SUMPRODUCT(--($A$5:$A$501=A187))&gt;1,"Duplicate ID",IF(OR(NOT(AND(ISNUMBER(B187),B187&gt;=DATE(1950,1,1),B187&lt;=DATE(2099,12,31))),NOT(OR(F187="Pending",F187="Approved",F187="Rejected",F187="Void")),AND(LEN(D187)&gt;0,NOT(OR(D187="Owner",D187="GC",D187="Field",D187="Design team"))),NOT(ISNUMBER(E187)),E187&lt;-100000000,E187&gt;100000000,AND(LEN(G187)&gt;0,OR(NOT(ISNUMBER(G187)),G187&lt;-100000000,G187&gt;100000000)),AND(F187="Approved",LEN(G187)=0),AND(LEN(G187)&gt;0,F187&lt;&gt;"Approved"),AND(OR(F187="Approved",F187="Rejected",F187="Void"),LEN(H187)=0),AND(LEN(H187)&gt;0,NOT(AND(ISNUMBER(H187),H187&gt;=DATE(1950,1,1),H187&lt;=DATE(2099,12,31)))),IF(AND(AND(ISNUMBER(H187),H187&gt;=DATE(1950,1,1),H187&lt;=DATE(2099,12,31)),AND(ISNUMBER(B187),B187&gt;=DATE(1950,1,1),B187&lt;=DATE(2099,12,31))),H187&lt;B187,FALSE)),"Check inputs","OK"))))</f>
        <v/>
      </c>
    </row>
    <row r="188" spans="1:11" x14ac:dyDescent="0.25">
      <c r="A188" s="16"/>
      <c r="B188" s="17"/>
      <c r="C188" s="18"/>
      <c r="D188" s="16"/>
      <c r="E188" s="19"/>
      <c r="F188" s="16"/>
      <c r="G188" s="19"/>
      <c r="H188" s="17"/>
      <c r="I188" s="20" t="str">
        <f>IF(NOT(COUNTA(A188:H188)&gt;0),"",IF(NOT(AND(ISNUMBER(B188),B188&gt;=DATE(1950,1,1),B188&lt;=DATE(2099,12,31))),"",IF(F188="Pending",IF(AND(ISNUMBER(Dashboard!$B$4),Dashboard!$B$4&gt;=DATE(1950,1,1),Dashboard!$B$4&lt;=DATE(2099,12,31)),Dashboard!$B$4-B188,""),IF(AND(ISNUMBER(H188),H188&gt;=DATE(1950,1,1),H188&lt;=DATE(2099,12,31)),H188-B188,""))))</f>
        <v/>
      </c>
      <c r="J188" s="21" t="str">
        <f>IF(NOT(COUNTA(A188:H188)&gt;0),"",IF(NOT(AND(ISNUMBER('Change Orders'!$B$2),'Change Orders'!$B$2&gt;=0,'Change Orders'!$B$2&lt;=1000000000)),"Check data",'Change Orders'!$B$2+SUMIFS($G$5:G188,$F$5:F188,"Approved")))</f>
        <v/>
      </c>
      <c r="K188" s="22" t="str">
        <f>IF(NOT(COUNTA(A188:H188)&gt;0),"",IF(LEN(A188)=0,"Check ID",IF(SUMPRODUCT(--($A$5:$A$501=A188))&gt;1,"Duplicate ID",IF(OR(NOT(AND(ISNUMBER(B188),B188&gt;=DATE(1950,1,1),B188&lt;=DATE(2099,12,31))),NOT(OR(F188="Pending",F188="Approved",F188="Rejected",F188="Void")),AND(LEN(D188)&gt;0,NOT(OR(D188="Owner",D188="GC",D188="Field",D188="Design team"))),NOT(ISNUMBER(E188)),E188&lt;-100000000,E188&gt;100000000,AND(LEN(G188)&gt;0,OR(NOT(ISNUMBER(G188)),G188&lt;-100000000,G188&gt;100000000)),AND(F188="Approved",LEN(G188)=0),AND(LEN(G188)&gt;0,F188&lt;&gt;"Approved"),AND(OR(F188="Approved",F188="Rejected",F188="Void"),LEN(H188)=0),AND(LEN(H188)&gt;0,NOT(AND(ISNUMBER(H188),H188&gt;=DATE(1950,1,1),H188&lt;=DATE(2099,12,31)))),IF(AND(AND(ISNUMBER(H188),H188&gt;=DATE(1950,1,1),H188&lt;=DATE(2099,12,31)),AND(ISNUMBER(B188),B188&gt;=DATE(1950,1,1),B188&lt;=DATE(2099,12,31))),H188&lt;B188,FALSE)),"Check inputs","OK"))))</f>
        <v/>
      </c>
    </row>
    <row r="189" spans="1:11" x14ac:dyDescent="0.25">
      <c r="A189" s="16"/>
      <c r="B189" s="17"/>
      <c r="C189" s="18"/>
      <c r="D189" s="16"/>
      <c r="E189" s="19"/>
      <c r="F189" s="16"/>
      <c r="G189" s="19"/>
      <c r="H189" s="17"/>
      <c r="I189" s="20" t="str">
        <f>IF(NOT(COUNTA(A189:H189)&gt;0),"",IF(NOT(AND(ISNUMBER(B189),B189&gt;=DATE(1950,1,1),B189&lt;=DATE(2099,12,31))),"",IF(F189="Pending",IF(AND(ISNUMBER(Dashboard!$B$4),Dashboard!$B$4&gt;=DATE(1950,1,1),Dashboard!$B$4&lt;=DATE(2099,12,31)),Dashboard!$B$4-B189,""),IF(AND(ISNUMBER(H189),H189&gt;=DATE(1950,1,1),H189&lt;=DATE(2099,12,31)),H189-B189,""))))</f>
        <v/>
      </c>
      <c r="J189" s="21" t="str">
        <f>IF(NOT(COUNTA(A189:H189)&gt;0),"",IF(NOT(AND(ISNUMBER('Change Orders'!$B$2),'Change Orders'!$B$2&gt;=0,'Change Orders'!$B$2&lt;=1000000000)),"Check data",'Change Orders'!$B$2+SUMIFS($G$5:G189,$F$5:F189,"Approved")))</f>
        <v/>
      </c>
      <c r="K189" s="22" t="str">
        <f>IF(NOT(COUNTA(A189:H189)&gt;0),"",IF(LEN(A189)=0,"Check ID",IF(SUMPRODUCT(--($A$5:$A$501=A189))&gt;1,"Duplicate ID",IF(OR(NOT(AND(ISNUMBER(B189),B189&gt;=DATE(1950,1,1),B189&lt;=DATE(2099,12,31))),NOT(OR(F189="Pending",F189="Approved",F189="Rejected",F189="Void")),AND(LEN(D189)&gt;0,NOT(OR(D189="Owner",D189="GC",D189="Field",D189="Design team"))),NOT(ISNUMBER(E189)),E189&lt;-100000000,E189&gt;100000000,AND(LEN(G189)&gt;0,OR(NOT(ISNUMBER(G189)),G189&lt;-100000000,G189&gt;100000000)),AND(F189="Approved",LEN(G189)=0),AND(LEN(G189)&gt;0,F189&lt;&gt;"Approved"),AND(OR(F189="Approved",F189="Rejected",F189="Void"),LEN(H189)=0),AND(LEN(H189)&gt;0,NOT(AND(ISNUMBER(H189),H189&gt;=DATE(1950,1,1),H189&lt;=DATE(2099,12,31)))),IF(AND(AND(ISNUMBER(H189),H189&gt;=DATE(1950,1,1),H189&lt;=DATE(2099,12,31)),AND(ISNUMBER(B189),B189&gt;=DATE(1950,1,1),B189&lt;=DATE(2099,12,31))),H189&lt;B189,FALSE)),"Check inputs","OK"))))</f>
        <v/>
      </c>
    </row>
    <row r="190" spans="1:11" x14ac:dyDescent="0.25">
      <c r="A190" s="16"/>
      <c r="B190" s="17"/>
      <c r="C190" s="18"/>
      <c r="D190" s="16"/>
      <c r="E190" s="19"/>
      <c r="F190" s="16"/>
      <c r="G190" s="19"/>
      <c r="H190" s="17"/>
      <c r="I190" s="20" t="str">
        <f>IF(NOT(COUNTA(A190:H190)&gt;0),"",IF(NOT(AND(ISNUMBER(B190),B190&gt;=DATE(1950,1,1),B190&lt;=DATE(2099,12,31))),"",IF(F190="Pending",IF(AND(ISNUMBER(Dashboard!$B$4),Dashboard!$B$4&gt;=DATE(1950,1,1),Dashboard!$B$4&lt;=DATE(2099,12,31)),Dashboard!$B$4-B190,""),IF(AND(ISNUMBER(H190),H190&gt;=DATE(1950,1,1),H190&lt;=DATE(2099,12,31)),H190-B190,""))))</f>
        <v/>
      </c>
      <c r="J190" s="21" t="str">
        <f>IF(NOT(COUNTA(A190:H190)&gt;0),"",IF(NOT(AND(ISNUMBER('Change Orders'!$B$2),'Change Orders'!$B$2&gt;=0,'Change Orders'!$B$2&lt;=1000000000)),"Check data",'Change Orders'!$B$2+SUMIFS($G$5:G190,$F$5:F190,"Approved")))</f>
        <v/>
      </c>
      <c r="K190" s="22" t="str">
        <f>IF(NOT(COUNTA(A190:H190)&gt;0),"",IF(LEN(A190)=0,"Check ID",IF(SUMPRODUCT(--($A$5:$A$501=A190))&gt;1,"Duplicate ID",IF(OR(NOT(AND(ISNUMBER(B190),B190&gt;=DATE(1950,1,1),B190&lt;=DATE(2099,12,31))),NOT(OR(F190="Pending",F190="Approved",F190="Rejected",F190="Void")),AND(LEN(D190)&gt;0,NOT(OR(D190="Owner",D190="GC",D190="Field",D190="Design team"))),NOT(ISNUMBER(E190)),E190&lt;-100000000,E190&gt;100000000,AND(LEN(G190)&gt;0,OR(NOT(ISNUMBER(G190)),G190&lt;-100000000,G190&gt;100000000)),AND(F190="Approved",LEN(G190)=0),AND(LEN(G190)&gt;0,F190&lt;&gt;"Approved"),AND(OR(F190="Approved",F190="Rejected",F190="Void"),LEN(H190)=0),AND(LEN(H190)&gt;0,NOT(AND(ISNUMBER(H190),H190&gt;=DATE(1950,1,1),H190&lt;=DATE(2099,12,31)))),IF(AND(AND(ISNUMBER(H190),H190&gt;=DATE(1950,1,1),H190&lt;=DATE(2099,12,31)),AND(ISNUMBER(B190),B190&gt;=DATE(1950,1,1),B190&lt;=DATE(2099,12,31))),H190&lt;B190,FALSE)),"Check inputs","OK"))))</f>
        <v/>
      </c>
    </row>
    <row r="191" spans="1:11" x14ac:dyDescent="0.25">
      <c r="A191" s="16"/>
      <c r="B191" s="17"/>
      <c r="C191" s="18"/>
      <c r="D191" s="16"/>
      <c r="E191" s="19"/>
      <c r="F191" s="16"/>
      <c r="G191" s="19"/>
      <c r="H191" s="17"/>
      <c r="I191" s="20" t="str">
        <f>IF(NOT(COUNTA(A191:H191)&gt;0),"",IF(NOT(AND(ISNUMBER(B191),B191&gt;=DATE(1950,1,1),B191&lt;=DATE(2099,12,31))),"",IF(F191="Pending",IF(AND(ISNUMBER(Dashboard!$B$4),Dashboard!$B$4&gt;=DATE(1950,1,1),Dashboard!$B$4&lt;=DATE(2099,12,31)),Dashboard!$B$4-B191,""),IF(AND(ISNUMBER(H191),H191&gt;=DATE(1950,1,1),H191&lt;=DATE(2099,12,31)),H191-B191,""))))</f>
        <v/>
      </c>
      <c r="J191" s="21" t="str">
        <f>IF(NOT(COUNTA(A191:H191)&gt;0),"",IF(NOT(AND(ISNUMBER('Change Orders'!$B$2),'Change Orders'!$B$2&gt;=0,'Change Orders'!$B$2&lt;=1000000000)),"Check data",'Change Orders'!$B$2+SUMIFS($G$5:G191,$F$5:F191,"Approved")))</f>
        <v/>
      </c>
      <c r="K191" s="22" t="str">
        <f>IF(NOT(COUNTA(A191:H191)&gt;0),"",IF(LEN(A191)=0,"Check ID",IF(SUMPRODUCT(--($A$5:$A$501=A191))&gt;1,"Duplicate ID",IF(OR(NOT(AND(ISNUMBER(B191),B191&gt;=DATE(1950,1,1),B191&lt;=DATE(2099,12,31))),NOT(OR(F191="Pending",F191="Approved",F191="Rejected",F191="Void")),AND(LEN(D191)&gt;0,NOT(OR(D191="Owner",D191="GC",D191="Field",D191="Design team"))),NOT(ISNUMBER(E191)),E191&lt;-100000000,E191&gt;100000000,AND(LEN(G191)&gt;0,OR(NOT(ISNUMBER(G191)),G191&lt;-100000000,G191&gt;100000000)),AND(F191="Approved",LEN(G191)=0),AND(LEN(G191)&gt;0,F191&lt;&gt;"Approved"),AND(OR(F191="Approved",F191="Rejected",F191="Void"),LEN(H191)=0),AND(LEN(H191)&gt;0,NOT(AND(ISNUMBER(H191),H191&gt;=DATE(1950,1,1),H191&lt;=DATE(2099,12,31)))),IF(AND(AND(ISNUMBER(H191),H191&gt;=DATE(1950,1,1),H191&lt;=DATE(2099,12,31)),AND(ISNUMBER(B191),B191&gt;=DATE(1950,1,1),B191&lt;=DATE(2099,12,31))),H191&lt;B191,FALSE)),"Check inputs","OK"))))</f>
        <v/>
      </c>
    </row>
    <row r="192" spans="1:11" x14ac:dyDescent="0.25">
      <c r="A192" s="16"/>
      <c r="B192" s="17"/>
      <c r="C192" s="18"/>
      <c r="D192" s="16"/>
      <c r="E192" s="19"/>
      <c r="F192" s="16"/>
      <c r="G192" s="19"/>
      <c r="H192" s="17"/>
      <c r="I192" s="20" t="str">
        <f>IF(NOT(COUNTA(A192:H192)&gt;0),"",IF(NOT(AND(ISNUMBER(B192),B192&gt;=DATE(1950,1,1),B192&lt;=DATE(2099,12,31))),"",IF(F192="Pending",IF(AND(ISNUMBER(Dashboard!$B$4),Dashboard!$B$4&gt;=DATE(1950,1,1),Dashboard!$B$4&lt;=DATE(2099,12,31)),Dashboard!$B$4-B192,""),IF(AND(ISNUMBER(H192),H192&gt;=DATE(1950,1,1),H192&lt;=DATE(2099,12,31)),H192-B192,""))))</f>
        <v/>
      </c>
      <c r="J192" s="21" t="str">
        <f>IF(NOT(COUNTA(A192:H192)&gt;0),"",IF(NOT(AND(ISNUMBER('Change Orders'!$B$2),'Change Orders'!$B$2&gt;=0,'Change Orders'!$B$2&lt;=1000000000)),"Check data",'Change Orders'!$B$2+SUMIFS($G$5:G192,$F$5:F192,"Approved")))</f>
        <v/>
      </c>
      <c r="K192" s="22" t="str">
        <f>IF(NOT(COUNTA(A192:H192)&gt;0),"",IF(LEN(A192)=0,"Check ID",IF(SUMPRODUCT(--($A$5:$A$501=A192))&gt;1,"Duplicate ID",IF(OR(NOT(AND(ISNUMBER(B192),B192&gt;=DATE(1950,1,1),B192&lt;=DATE(2099,12,31))),NOT(OR(F192="Pending",F192="Approved",F192="Rejected",F192="Void")),AND(LEN(D192)&gt;0,NOT(OR(D192="Owner",D192="GC",D192="Field",D192="Design team"))),NOT(ISNUMBER(E192)),E192&lt;-100000000,E192&gt;100000000,AND(LEN(G192)&gt;0,OR(NOT(ISNUMBER(G192)),G192&lt;-100000000,G192&gt;100000000)),AND(F192="Approved",LEN(G192)=0),AND(LEN(G192)&gt;0,F192&lt;&gt;"Approved"),AND(OR(F192="Approved",F192="Rejected",F192="Void"),LEN(H192)=0),AND(LEN(H192)&gt;0,NOT(AND(ISNUMBER(H192),H192&gt;=DATE(1950,1,1),H192&lt;=DATE(2099,12,31)))),IF(AND(AND(ISNUMBER(H192),H192&gt;=DATE(1950,1,1),H192&lt;=DATE(2099,12,31)),AND(ISNUMBER(B192),B192&gt;=DATE(1950,1,1),B192&lt;=DATE(2099,12,31))),H192&lt;B192,FALSE)),"Check inputs","OK"))))</f>
        <v/>
      </c>
    </row>
    <row r="193" spans="1:11" x14ac:dyDescent="0.25">
      <c r="A193" s="16"/>
      <c r="B193" s="17"/>
      <c r="C193" s="18"/>
      <c r="D193" s="16"/>
      <c r="E193" s="19"/>
      <c r="F193" s="16"/>
      <c r="G193" s="19"/>
      <c r="H193" s="17"/>
      <c r="I193" s="20" t="str">
        <f>IF(NOT(COUNTA(A193:H193)&gt;0),"",IF(NOT(AND(ISNUMBER(B193),B193&gt;=DATE(1950,1,1),B193&lt;=DATE(2099,12,31))),"",IF(F193="Pending",IF(AND(ISNUMBER(Dashboard!$B$4),Dashboard!$B$4&gt;=DATE(1950,1,1),Dashboard!$B$4&lt;=DATE(2099,12,31)),Dashboard!$B$4-B193,""),IF(AND(ISNUMBER(H193),H193&gt;=DATE(1950,1,1),H193&lt;=DATE(2099,12,31)),H193-B193,""))))</f>
        <v/>
      </c>
      <c r="J193" s="21" t="str">
        <f>IF(NOT(COUNTA(A193:H193)&gt;0),"",IF(NOT(AND(ISNUMBER('Change Orders'!$B$2),'Change Orders'!$B$2&gt;=0,'Change Orders'!$B$2&lt;=1000000000)),"Check data",'Change Orders'!$B$2+SUMIFS($G$5:G193,$F$5:F193,"Approved")))</f>
        <v/>
      </c>
      <c r="K193" s="22" t="str">
        <f>IF(NOT(COUNTA(A193:H193)&gt;0),"",IF(LEN(A193)=0,"Check ID",IF(SUMPRODUCT(--($A$5:$A$501=A193))&gt;1,"Duplicate ID",IF(OR(NOT(AND(ISNUMBER(B193),B193&gt;=DATE(1950,1,1),B193&lt;=DATE(2099,12,31))),NOT(OR(F193="Pending",F193="Approved",F193="Rejected",F193="Void")),AND(LEN(D193)&gt;0,NOT(OR(D193="Owner",D193="GC",D193="Field",D193="Design team"))),NOT(ISNUMBER(E193)),E193&lt;-100000000,E193&gt;100000000,AND(LEN(G193)&gt;0,OR(NOT(ISNUMBER(G193)),G193&lt;-100000000,G193&gt;100000000)),AND(F193="Approved",LEN(G193)=0),AND(LEN(G193)&gt;0,F193&lt;&gt;"Approved"),AND(OR(F193="Approved",F193="Rejected",F193="Void"),LEN(H193)=0),AND(LEN(H193)&gt;0,NOT(AND(ISNUMBER(H193),H193&gt;=DATE(1950,1,1),H193&lt;=DATE(2099,12,31)))),IF(AND(AND(ISNUMBER(H193),H193&gt;=DATE(1950,1,1),H193&lt;=DATE(2099,12,31)),AND(ISNUMBER(B193),B193&gt;=DATE(1950,1,1),B193&lt;=DATE(2099,12,31))),H193&lt;B193,FALSE)),"Check inputs","OK"))))</f>
        <v/>
      </c>
    </row>
    <row r="194" spans="1:11" x14ac:dyDescent="0.25">
      <c r="A194" s="16"/>
      <c r="B194" s="17"/>
      <c r="C194" s="18"/>
      <c r="D194" s="16"/>
      <c r="E194" s="19"/>
      <c r="F194" s="16"/>
      <c r="G194" s="19"/>
      <c r="H194" s="17"/>
      <c r="I194" s="20" t="str">
        <f>IF(NOT(COUNTA(A194:H194)&gt;0),"",IF(NOT(AND(ISNUMBER(B194),B194&gt;=DATE(1950,1,1),B194&lt;=DATE(2099,12,31))),"",IF(F194="Pending",IF(AND(ISNUMBER(Dashboard!$B$4),Dashboard!$B$4&gt;=DATE(1950,1,1),Dashboard!$B$4&lt;=DATE(2099,12,31)),Dashboard!$B$4-B194,""),IF(AND(ISNUMBER(H194),H194&gt;=DATE(1950,1,1),H194&lt;=DATE(2099,12,31)),H194-B194,""))))</f>
        <v/>
      </c>
      <c r="J194" s="21" t="str">
        <f>IF(NOT(COUNTA(A194:H194)&gt;0),"",IF(NOT(AND(ISNUMBER('Change Orders'!$B$2),'Change Orders'!$B$2&gt;=0,'Change Orders'!$B$2&lt;=1000000000)),"Check data",'Change Orders'!$B$2+SUMIFS($G$5:G194,$F$5:F194,"Approved")))</f>
        <v/>
      </c>
      <c r="K194" s="22" t="str">
        <f>IF(NOT(COUNTA(A194:H194)&gt;0),"",IF(LEN(A194)=0,"Check ID",IF(SUMPRODUCT(--($A$5:$A$501=A194))&gt;1,"Duplicate ID",IF(OR(NOT(AND(ISNUMBER(B194),B194&gt;=DATE(1950,1,1),B194&lt;=DATE(2099,12,31))),NOT(OR(F194="Pending",F194="Approved",F194="Rejected",F194="Void")),AND(LEN(D194)&gt;0,NOT(OR(D194="Owner",D194="GC",D194="Field",D194="Design team"))),NOT(ISNUMBER(E194)),E194&lt;-100000000,E194&gt;100000000,AND(LEN(G194)&gt;0,OR(NOT(ISNUMBER(G194)),G194&lt;-100000000,G194&gt;100000000)),AND(F194="Approved",LEN(G194)=0),AND(LEN(G194)&gt;0,F194&lt;&gt;"Approved"),AND(OR(F194="Approved",F194="Rejected",F194="Void"),LEN(H194)=0),AND(LEN(H194)&gt;0,NOT(AND(ISNUMBER(H194),H194&gt;=DATE(1950,1,1),H194&lt;=DATE(2099,12,31)))),IF(AND(AND(ISNUMBER(H194),H194&gt;=DATE(1950,1,1),H194&lt;=DATE(2099,12,31)),AND(ISNUMBER(B194),B194&gt;=DATE(1950,1,1),B194&lt;=DATE(2099,12,31))),H194&lt;B194,FALSE)),"Check inputs","OK"))))</f>
        <v/>
      </c>
    </row>
    <row r="195" spans="1:11" x14ac:dyDescent="0.25">
      <c r="A195" s="16"/>
      <c r="B195" s="17"/>
      <c r="C195" s="18"/>
      <c r="D195" s="16"/>
      <c r="E195" s="19"/>
      <c r="F195" s="16"/>
      <c r="G195" s="19"/>
      <c r="H195" s="17"/>
      <c r="I195" s="20" t="str">
        <f>IF(NOT(COUNTA(A195:H195)&gt;0),"",IF(NOT(AND(ISNUMBER(B195),B195&gt;=DATE(1950,1,1),B195&lt;=DATE(2099,12,31))),"",IF(F195="Pending",IF(AND(ISNUMBER(Dashboard!$B$4),Dashboard!$B$4&gt;=DATE(1950,1,1),Dashboard!$B$4&lt;=DATE(2099,12,31)),Dashboard!$B$4-B195,""),IF(AND(ISNUMBER(H195),H195&gt;=DATE(1950,1,1),H195&lt;=DATE(2099,12,31)),H195-B195,""))))</f>
        <v/>
      </c>
      <c r="J195" s="21" t="str">
        <f>IF(NOT(COUNTA(A195:H195)&gt;0),"",IF(NOT(AND(ISNUMBER('Change Orders'!$B$2),'Change Orders'!$B$2&gt;=0,'Change Orders'!$B$2&lt;=1000000000)),"Check data",'Change Orders'!$B$2+SUMIFS($G$5:G195,$F$5:F195,"Approved")))</f>
        <v/>
      </c>
      <c r="K195" s="22" t="str">
        <f>IF(NOT(COUNTA(A195:H195)&gt;0),"",IF(LEN(A195)=0,"Check ID",IF(SUMPRODUCT(--($A$5:$A$501=A195))&gt;1,"Duplicate ID",IF(OR(NOT(AND(ISNUMBER(B195),B195&gt;=DATE(1950,1,1),B195&lt;=DATE(2099,12,31))),NOT(OR(F195="Pending",F195="Approved",F195="Rejected",F195="Void")),AND(LEN(D195)&gt;0,NOT(OR(D195="Owner",D195="GC",D195="Field",D195="Design team"))),NOT(ISNUMBER(E195)),E195&lt;-100000000,E195&gt;100000000,AND(LEN(G195)&gt;0,OR(NOT(ISNUMBER(G195)),G195&lt;-100000000,G195&gt;100000000)),AND(F195="Approved",LEN(G195)=0),AND(LEN(G195)&gt;0,F195&lt;&gt;"Approved"),AND(OR(F195="Approved",F195="Rejected",F195="Void"),LEN(H195)=0),AND(LEN(H195)&gt;0,NOT(AND(ISNUMBER(H195),H195&gt;=DATE(1950,1,1),H195&lt;=DATE(2099,12,31)))),IF(AND(AND(ISNUMBER(H195),H195&gt;=DATE(1950,1,1),H195&lt;=DATE(2099,12,31)),AND(ISNUMBER(B195),B195&gt;=DATE(1950,1,1),B195&lt;=DATE(2099,12,31))),H195&lt;B195,FALSE)),"Check inputs","OK"))))</f>
        <v/>
      </c>
    </row>
    <row r="196" spans="1:11" x14ac:dyDescent="0.25">
      <c r="A196" s="16"/>
      <c r="B196" s="17"/>
      <c r="C196" s="18"/>
      <c r="D196" s="16"/>
      <c r="E196" s="19"/>
      <c r="F196" s="16"/>
      <c r="G196" s="19"/>
      <c r="H196" s="17"/>
      <c r="I196" s="20" t="str">
        <f>IF(NOT(COUNTA(A196:H196)&gt;0),"",IF(NOT(AND(ISNUMBER(B196),B196&gt;=DATE(1950,1,1),B196&lt;=DATE(2099,12,31))),"",IF(F196="Pending",IF(AND(ISNUMBER(Dashboard!$B$4),Dashboard!$B$4&gt;=DATE(1950,1,1),Dashboard!$B$4&lt;=DATE(2099,12,31)),Dashboard!$B$4-B196,""),IF(AND(ISNUMBER(H196),H196&gt;=DATE(1950,1,1),H196&lt;=DATE(2099,12,31)),H196-B196,""))))</f>
        <v/>
      </c>
      <c r="J196" s="21" t="str">
        <f>IF(NOT(COUNTA(A196:H196)&gt;0),"",IF(NOT(AND(ISNUMBER('Change Orders'!$B$2),'Change Orders'!$B$2&gt;=0,'Change Orders'!$B$2&lt;=1000000000)),"Check data",'Change Orders'!$B$2+SUMIFS($G$5:G196,$F$5:F196,"Approved")))</f>
        <v/>
      </c>
      <c r="K196" s="22" t="str">
        <f>IF(NOT(COUNTA(A196:H196)&gt;0),"",IF(LEN(A196)=0,"Check ID",IF(SUMPRODUCT(--($A$5:$A$501=A196))&gt;1,"Duplicate ID",IF(OR(NOT(AND(ISNUMBER(B196),B196&gt;=DATE(1950,1,1),B196&lt;=DATE(2099,12,31))),NOT(OR(F196="Pending",F196="Approved",F196="Rejected",F196="Void")),AND(LEN(D196)&gt;0,NOT(OR(D196="Owner",D196="GC",D196="Field",D196="Design team"))),NOT(ISNUMBER(E196)),E196&lt;-100000000,E196&gt;100000000,AND(LEN(G196)&gt;0,OR(NOT(ISNUMBER(G196)),G196&lt;-100000000,G196&gt;100000000)),AND(F196="Approved",LEN(G196)=0),AND(LEN(G196)&gt;0,F196&lt;&gt;"Approved"),AND(OR(F196="Approved",F196="Rejected",F196="Void"),LEN(H196)=0),AND(LEN(H196)&gt;0,NOT(AND(ISNUMBER(H196),H196&gt;=DATE(1950,1,1),H196&lt;=DATE(2099,12,31)))),IF(AND(AND(ISNUMBER(H196),H196&gt;=DATE(1950,1,1),H196&lt;=DATE(2099,12,31)),AND(ISNUMBER(B196),B196&gt;=DATE(1950,1,1),B196&lt;=DATE(2099,12,31))),H196&lt;B196,FALSE)),"Check inputs","OK"))))</f>
        <v/>
      </c>
    </row>
    <row r="197" spans="1:11" x14ac:dyDescent="0.25">
      <c r="A197" s="16"/>
      <c r="B197" s="17"/>
      <c r="C197" s="18"/>
      <c r="D197" s="16"/>
      <c r="E197" s="19"/>
      <c r="F197" s="16"/>
      <c r="G197" s="19"/>
      <c r="H197" s="17"/>
      <c r="I197" s="20" t="str">
        <f>IF(NOT(COUNTA(A197:H197)&gt;0),"",IF(NOT(AND(ISNUMBER(B197),B197&gt;=DATE(1950,1,1),B197&lt;=DATE(2099,12,31))),"",IF(F197="Pending",IF(AND(ISNUMBER(Dashboard!$B$4),Dashboard!$B$4&gt;=DATE(1950,1,1),Dashboard!$B$4&lt;=DATE(2099,12,31)),Dashboard!$B$4-B197,""),IF(AND(ISNUMBER(H197),H197&gt;=DATE(1950,1,1),H197&lt;=DATE(2099,12,31)),H197-B197,""))))</f>
        <v/>
      </c>
      <c r="J197" s="21" t="str">
        <f>IF(NOT(COUNTA(A197:H197)&gt;0),"",IF(NOT(AND(ISNUMBER('Change Orders'!$B$2),'Change Orders'!$B$2&gt;=0,'Change Orders'!$B$2&lt;=1000000000)),"Check data",'Change Orders'!$B$2+SUMIFS($G$5:G197,$F$5:F197,"Approved")))</f>
        <v/>
      </c>
      <c r="K197" s="22" t="str">
        <f>IF(NOT(COUNTA(A197:H197)&gt;0),"",IF(LEN(A197)=0,"Check ID",IF(SUMPRODUCT(--($A$5:$A$501=A197))&gt;1,"Duplicate ID",IF(OR(NOT(AND(ISNUMBER(B197),B197&gt;=DATE(1950,1,1),B197&lt;=DATE(2099,12,31))),NOT(OR(F197="Pending",F197="Approved",F197="Rejected",F197="Void")),AND(LEN(D197)&gt;0,NOT(OR(D197="Owner",D197="GC",D197="Field",D197="Design team"))),NOT(ISNUMBER(E197)),E197&lt;-100000000,E197&gt;100000000,AND(LEN(G197)&gt;0,OR(NOT(ISNUMBER(G197)),G197&lt;-100000000,G197&gt;100000000)),AND(F197="Approved",LEN(G197)=0),AND(LEN(G197)&gt;0,F197&lt;&gt;"Approved"),AND(OR(F197="Approved",F197="Rejected",F197="Void"),LEN(H197)=0),AND(LEN(H197)&gt;0,NOT(AND(ISNUMBER(H197),H197&gt;=DATE(1950,1,1),H197&lt;=DATE(2099,12,31)))),IF(AND(AND(ISNUMBER(H197),H197&gt;=DATE(1950,1,1),H197&lt;=DATE(2099,12,31)),AND(ISNUMBER(B197),B197&gt;=DATE(1950,1,1),B197&lt;=DATE(2099,12,31))),H197&lt;B197,FALSE)),"Check inputs","OK"))))</f>
        <v/>
      </c>
    </row>
    <row r="198" spans="1:11" x14ac:dyDescent="0.25">
      <c r="A198" s="16"/>
      <c r="B198" s="17"/>
      <c r="C198" s="18"/>
      <c r="D198" s="16"/>
      <c r="E198" s="19"/>
      <c r="F198" s="16"/>
      <c r="G198" s="19"/>
      <c r="H198" s="17"/>
      <c r="I198" s="20" t="str">
        <f>IF(NOT(COUNTA(A198:H198)&gt;0),"",IF(NOT(AND(ISNUMBER(B198),B198&gt;=DATE(1950,1,1),B198&lt;=DATE(2099,12,31))),"",IF(F198="Pending",IF(AND(ISNUMBER(Dashboard!$B$4),Dashboard!$B$4&gt;=DATE(1950,1,1),Dashboard!$B$4&lt;=DATE(2099,12,31)),Dashboard!$B$4-B198,""),IF(AND(ISNUMBER(H198),H198&gt;=DATE(1950,1,1),H198&lt;=DATE(2099,12,31)),H198-B198,""))))</f>
        <v/>
      </c>
      <c r="J198" s="21" t="str">
        <f>IF(NOT(COUNTA(A198:H198)&gt;0),"",IF(NOT(AND(ISNUMBER('Change Orders'!$B$2),'Change Orders'!$B$2&gt;=0,'Change Orders'!$B$2&lt;=1000000000)),"Check data",'Change Orders'!$B$2+SUMIFS($G$5:G198,$F$5:F198,"Approved")))</f>
        <v/>
      </c>
      <c r="K198" s="22" t="str">
        <f>IF(NOT(COUNTA(A198:H198)&gt;0),"",IF(LEN(A198)=0,"Check ID",IF(SUMPRODUCT(--($A$5:$A$501=A198))&gt;1,"Duplicate ID",IF(OR(NOT(AND(ISNUMBER(B198),B198&gt;=DATE(1950,1,1),B198&lt;=DATE(2099,12,31))),NOT(OR(F198="Pending",F198="Approved",F198="Rejected",F198="Void")),AND(LEN(D198)&gt;0,NOT(OR(D198="Owner",D198="GC",D198="Field",D198="Design team"))),NOT(ISNUMBER(E198)),E198&lt;-100000000,E198&gt;100000000,AND(LEN(G198)&gt;0,OR(NOT(ISNUMBER(G198)),G198&lt;-100000000,G198&gt;100000000)),AND(F198="Approved",LEN(G198)=0),AND(LEN(G198)&gt;0,F198&lt;&gt;"Approved"),AND(OR(F198="Approved",F198="Rejected",F198="Void"),LEN(H198)=0),AND(LEN(H198)&gt;0,NOT(AND(ISNUMBER(H198),H198&gt;=DATE(1950,1,1),H198&lt;=DATE(2099,12,31)))),IF(AND(AND(ISNUMBER(H198),H198&gt;=DATE(1950,1,1),H198&lt;=DATE(2099,12,31)),AND(ISNUMBER(B198),B198&gt;=DATE(1950,1,1),B198&lt;=DATE(2099,12,31))),H198&lt;B198,FALSE)),"Check inputs","OK"))))</f>
        <v/>
      </c>
    </row>
    <row r="199" spans="1:11" x14ac:dyDescent="0.25">
      <c r="A199" s="16"/>
      <c r="B199" s="17"/>
      <c r="C199" s="18"/>
      <c r="D199" s="16"/>
      <c r="E199" s="19"/>
      <c r="F199" s="16"/>
      <c r="G199" s="19"/>
      <c r="H199" s="17"/>
      <c r="I199" s="20" t="str">
        <f>IF(NOT(COUNTA(A199:H199)&gt;0),"",IF(NOT(AND(ISNUMBER(B199),B199&gt;=DATE(1950,1,1),B199&lt;=DATE(2099,12,31))),"",IF(F199="Pending",IF(AND(ISNUMBER(Dashboard!$B$4),Dashboard!$B$4&gt;=DATE(1950,1,1),Dashboard!$B$4&lt;=DATE(2099,12,31)),Dashboard!$B$4-B199,""),IF(AND(ISNUMBER(H199),H199&gt;=DATE(1950,1,1),H199&lt;=DATE(2099,12,31)),H199-B199,""))))</f>
        <v/>
      </c>
      <c r="J199" s="21" t="str">
        <f>IF(NOT(COUNTA(A199:H199)&gt;0),"",IF(NOT(AND(ISNUMBER('Change Orders'!$B$2),'Change Orders'!$B$2&gt;=0,'Change Orders'!$B$2&lt;=1000000000)),"Check data",'Change Orders'!$B$2+SUMIFS($G$5:G199,$F$5:F199,"Approved")))</f>
        <v/>
      </c>
      <c r="K199" s="22" t="str">
        <f>IF(NOT(COUNTA(A199:H199)&gt;0),"",IF(LEN(A199)=0,"Check ID",IF(SUMPRODUCT(--($A$5:$A$501=A199))&gt;1,"Duplicate ID",IF(OR(NOT(AND(ISNUMBER(B199),B199&gt;=DATE(1950,1,1),B199&lt;=DATE(2099,12,31))),NOT(OR(F199="Pending",F199="Approved",F199="Rejected",F199="Void")),AND(LEN(D199)&gt;0,NOT(OR(D199="Owner",D199="GC",D199="Field",D199="Design team"))),NOT(ISNUMBER(E199)),E199&lt;-100000000,E199&gt;100000000,AND(LEN(G199)&gt;0,OR(NOT(ISNUMBER(G199)),G199&lt;-100000000,G199&gt;100000000)),AND(F199="Approved",LEN(G199)=0),AND(LEN(G199)&gt;0,F199&lt;&gt;"Approved"),AND(OR(F199="Approved",F199="Rejected",F199="Void"),LEN(H199)=0),AND(LEN(H199)&gt;0,NOT(AND(ISNUMBER(H199),H199&gt;=DATE(1950,1,1),H199&lt;=DATE(2099,12,31)))),IF(AND(AND(ISNUMBER(H199),H199&gt;=DATE(1950,1,1),H199&lt;=DATE(2099,12,31)),AND(ISNUMBER(B199),B199&gt;=DATE(1950,1,1),B199&lt;=DATE(2099,12,31))),H199&lt;B199,FALSE)),"Check inputs","OK"))))</f>
        <v/>
      </c>
    </row>
    <row r="200" spans="1:11" x14ac:dyDescent="0.25">
      <c r="A200" s="16"/>
      <c r="B200" s="17"/>
      <c r="C200" s="18"/>
      <c r="D200" s="16"/>
      <c r="E200" s="19"/>
      <c r="F200" s="16"/>
      <c r="G200" s="19"/>
      <c r="H200" s="17"/>
      <c r="I200" s="20" t="str">
        <f>IF(NOT(COUNTA(A200:H200)&gt;0),"",IF(NOT(AND(ISNUMBER(B200),B200&gt;=DATE(1950,1,1),B200&lt;=DATE(2099,12,31))),"",IF(F200="Pending",IF(AND(ISNUMBER(Dashboard!$B$4),Dashboard!$B$4&gt;=DATE(1950,1,1),Dashboard!$B$4&lt;=DATE(2099,12,31)),Dashboard!$B$4-B200,""),IF(AND(ISNUMBER(H200),H200&gt;=DATE(1950,1,1),H200&lt;=DATE(2099,12,31)),H200-B200,""))))</f>
        <v/>
      </c>
      <c r="J200" s="21" t="str">
        <f>IF(NOT(COUNTA(A200:H200)&gt;0),"",IF(NOT(AND(ISNUMBER('Change Orders'!$B$2),'Change Orders'!$B$2&gt;=0,'Change Orders'!$B$2&lt;=1000000000)),"Check data",'Change Orders'!$B$2+SUMIFS($G$5:G200,$F$5:F200,"Approved")))</f>
        <v/>
      </c>
      <c r="K200" s="22" t="str">
        <f>IF(NOT(COUNTA(A200:H200)&gt;0),"",IF(LEN(A200)=0,"Check ID",IF(SUMPRODUCT(--($A$5:$A$501=A200))&gt;1,"Duplicate ID",IF(OR(NOT(AND(ISNUMBER(B200),B200&gt;=DATE(1950,1,1),B200&lt;=DATE(2099,12,31))),NOT(OR(F200="Pending",F200="Approved",F200="Rejected",F200="Void")),AND(LEN(D200)&gt;0,NOT(OR(D200="Owner",D200="GC",D200="Field",D200="Design team"))),NOT(ISNUMBER(E200)),E200&lt;-100000000,E200&gt;100000000,AND(LEN(G200)&gt;0,OR(NOT(ISNUMBER(G200)),G200&lt;-100000000,G200&gt;100000000)),AND(F200="Approved",LEN(G200)=0),AND(LEN(G200)&gt;0,F200&lt;&gt;"Approved"),AND(OR(F200="Approved",F200="Rejected",F200="Void"),LEN(H200)=0),AND(LEN(H200)&gt;0,NOT(AND(ISNUMBER(H200),H200&gt;=DATE(1950,1,1),H200&lt;=DATE(2099,12,31)))),IF(AND(AND(ISNUMBER(H200),H200&gt;=DATE(1950,1,1),H200&lt;=DATE(2099,12,31)),AND(ISNUMBER(B200),B200&gt;=DATE(1950,1,1),B200&lt;=DATE(2099,12,31))),H200&lt;B200,FALSE)),"Check inputs","OK"))))</f>
        <v/>
      </c>
    </row>
    <row r="201" spans="1:11" x14ac:dyDescent="0.25">
      <c r="A201" s="16"/>
      <c r="B201" s="17"/>
      <c r="C201" s="18"/>
      <c r="D201" s="16"/>
      <c r="E201" s="19"/>
      <c r="F201" s="16"/>
      <c r="G201" s="19"/>
      <c r="H201" s="17"/>
      <c r="I201" s="20" t="str">
        <f>IF(NOT(COUNTA(A201:H201)&gt;0),"",IF(NOT(AND(ISNUMBER(B201),B201&gt;=DATE(1950,1,1),B201&lt;=DATE(2099,12,31))),"",IF(F201="Pending",IF(AND(ISNUMBER(Dashboard!$B$4),Dashboard!$B$4&gt;=DATE(1950,1,1),Dashboard!$B$4&lt;=DATE(2099,12,31)),Dashboard!$B$4-B201,""),IF(AND(ISNUMBER(H201),H201&gt;=DATE(1950,1,1),H201&lt;=DATE(2099,12,31)),H201-B201,""))))</f>
        <v/>
      </c>
      <c r="J201" s="21" t="str">
        <f>IF(NOT(COUNTA(A201:H201)&gt;0),"",IF(NOT(AND(ISNUMBER('Change Orders'!$B$2),'Change Orders'!$B$2&gt;=0,'Change Orders'!$B$2&lt;=1000000000)),"Check data",'Change Orders'!$B$2+SUMIFS($G$5:G201,$F$5:F201,"Approved")))</f>
        <v/>
      </c>
      <c r="K201" s="22" t="str">
        <f>IF(NOT(COUNTA(A201:H201)&gt;0),"",IF(LEN(A201)=0,"Check ID",IF(SUMPRODUCT(--($A$5:$A$501=A201))&gt;1,"Duplicate ID",IF(OR(NOT(AND(ISNUMBER(B201),B201&gt;=DATE(1950,1,1),B201&lt;=DATE(2099,12,31))),NOT(OR(F201="Pending",F201="Approved",F201="Rejected",F201="Void")),AND(LEN(D201)&gt;0,NOT(OR(D201="Owner",D201="GC",D201="Field",D201="Design team"))),NOT(ISNUMBER(E201)),E201&lt;-100000000,E201&gt;100000000,AND(LEN(G201)&gt;0,OR(NOT(ISNUMBER(G201)),G201&lt;-100000000,G201&gt;100000000)),AND(F201="Approved",LEN(G201)=0),AND(LEN(G201)&gt;0,F201&lt;&gt;"Approved"),AND(OR(F201="Approved",F201="Rejected",F201="Void"),LEN(H201)=0),AND(LEN(H201)&gt;0,NOT(AND(ISNUMBER(H201),H201&gt;=DATE(1950,1,1),H201&lt;=DATE(2099,12,31)))),IF(AND(AND(ISNUMBER(H201),H201&gt;=DATE(1950,1,1),H201&lt;=DATE(2099,12,31)),AND(ISNUMBER(B201),B201&gt;=DATE(1950,1,1),B201&lt;=DATE(2099,12,31))),H201&lt;B201,FALSE)),"Check inputs","OK"))))</f>
        <v/>
      </c>
    </row>
    <row r="202" spans="1:11" x14ac:dyDescent="0.25">
      <c r="A202" s="16"/>
      <c r="B202" s="17"/>
      <c r="C202" s="18"/>
      <c r="D202" s="16"/>
      <c r="E202" s="19"/>
      <c r="F202" s="16"/>
      <c r="G202" s="19"/>
      <c r="H202" s="17"/>
      <c r="I202" s="20" t="str">
        <f>IF(NOT(COUNTA(A202:H202)&gt;0),"",IF(NOT(AND(ISNUMBER(B202),B202&gt;=DATE(1950,1,1),B202&lt;=DATE(2099,12,31))),"",IF(F202="Pending",IF(AND(ISNUMBER(Dashboard!$B$4),Dashboard!$B$4&gt;=DATE(1950,1,1),Dashboard!$B$4&lt;=DATE(2099,12,31)),Dashboard!$B$4-B202,""),IF(AND(ISNUMBER(H202),H202&gt;=DATE(1950,1,1),H202&lt;=DATE(2099,12,31)),H202-B202,""))))</f>
        <v/>
      </c>
      <c r="J202" s="21" t="str">
        <f>IF(NOT(COUNTA(A202:H202)&gt;0),"",IF(NOT(AND(ISNUMBER('Change Orders'!$B$2),'Change Orders'!$B$2&gt;=0,'Change Orders'!$B$2&lt;=1000000000)),"Check data",'Change Orders'!$B$2+SUMIFS($G$5:G202,$F$5:F202,"Approved")))</f>
        <v/>
      </c>
      <c r="K202" s="22" t="str">
        <f>IF(NOT(COUNTA(A202:H202)&gt;0),"",IF(LEN(A202)=0,"Check ID",IF(SUMPRODUCT(--($A$5:$A$501=A202))&gt;1,"Duplicate ID",IF(OR(NOT(AND(ISNUMBER(B202),B202&gt;=DATE(1950,1,1),B202&lt;=DATE(2099,12,31))),NOT(OR(F202="Pending",F202="Approved",F202="Rejected",F202="Void")),AND(LEN(D202)&gt;0,NOT(OR(D202="Owner",D202="GC",D202="Field",D202="Design team"))),NOT(ISNUMBER(E202)),E202&lt;-100000000,E202&gt;100000000,AND(LEN(G202)&gt;0,OR(NOT(ISNUMBER(G202)),G202&lt;-100000000,G202&gt;100000000)),AND(F202="Approved",LEN(G202)=0),AND(LEN(G202)&gt;0,F202&lt;&gt;"Approved"),AND(OR(F202="Approved",F202="Rejected",F202="Void"),LEN(H202)=0),AND(LEN(H202)&gt;0,NOT(AND(ISNUMBER(H202),H202&gt;=DATE(1950,1,1),H202&lt;=DATE(2099,12,31)))),IF(AND(AND(ISNUMBER(H202),H202&gt;=DATE(1950,1,1),H202&lt;=DATE(2099,12,31)),AND(ISNUMBER(B202),B202&gt;=DATE(1950,1,1),B202&lt;=DATE(2099,12,31))),H202&lt;B202,FALSE)),"Check inputs","OK"))))</f>
        <v/>
      </c>
    </row>
    <row r="203" spans="1:11" x14ac:dyDescent="0.25">
      <c r="A203" s="16"/>
      <c r="B203" s="17"/>
      <c r="C203" s="18"/>
      <c r="D203" s="16"/>
      <c r="E203" s="19"/>
      <c r="F203" s="16"/>
      <c r="G203" s="19"/>
      <c r="H203" s="17"/>
      <c r="I203" s="20" t="str">
        <f>IF(NOT(COUNTA(A203:H203)&gt;0),"",IF(NOT(AND(ISNUMBER(B203),B203&gt;=DATE(1950,1,1),B203&lt;=DATE(2099,12,31))),"",IF(F203="Pending",IF(AND(ISNUMBER(Dashboard!$B$4),Dashboard!$B$4&gt;=DATE(1950,1,1),Dashboard!$B$4&lt;=DATE(2099,12,31)),Dashboard!$B$4-B203,""),IF(AND(ISNUMBER(H203),H203&gt;=DATE(1950,1,1),H203&lt;=DATE(2099,12,31)),H203-B203,""))))</f>
        <v/>
      </c>
      <c r="J203" s="21" t="str">
        <f>IF(NOT(COUNTA(A203:H203)&gt;0),"",IF(NOT(AND(ISNUMBER('Change Orders'!$B$2),'Change Orders'!$B$2&gt;=0,'Change Orders'!$B$2&lt;=1000000000)),"Check data",'Change Orders'!$B$2+SUMIFS($G$5:G203,$F$5:F203,"Approved")))</f>
        <v/>
      </c>
      <c r="K203" s="22" t="str">
        <f>IF(NOT(COUNTA(A203:H203)&gt;0),"",IF(LEN(A203)=0,"Check ID",IF(SUMPRODUCT(--($A$5:$A$501=A203))&gt;1,"Duplicate ID",IF(OR(NOT(AND(ISNUMBER(B203),B203&gt;=DATE(1950,1,1),B203&lt;=DATE(2099,12,31))),NOT(OR(F203="Pending",F203="Approved",F203="Rejected",F203="Void")),AND(LEN(D203)&gt;0,NOT(OR(D203="Owner",D203="GC",D203="Field",D203="Design team"))),NOT(ISNUMBER(E203)),E203&lt;-100000000,E203&gt;100000000,AND(LEN(G203)&gt;0,OR(NOT(ISNUMBER(G203)),G203&lt;-100000000,G203&gt;100000000)),AND(F203="Approved",LEN(G203)=0),AND(LEN(G203)&gt;0,F203&lt;&gt;"Approved"),AND(OR(F203="Approved",F203="Rejected",F203="Void"),LEN(H203)=0),AND(LEN(H203)&gt;0,NOT(AND(ISNUMBER(H203),H203&gt;=DATE(1950,1,1),H203&lt;=DATE(2099,12,31)))),IF(AND(AND(ISNUMBER(H203),H203&gt;=DATE(1950,1,1),H203&lt;=DATE(2099,12,31)),AND(ISNUMBER(B203),B203&gt;=DATE(1950,1,1),B203&lt;=DATE(2099,12,31))),H203&lt;B203,FALSE)),"Check inputs","OK"))))</f>
        <v/>
      </c>
    </row>
    <row r="204" spans="1:11" x14ac:dyDescent="0.25">
      <c r="A204" s="16"/>
      <c r="B204" s="17"/>
      <c r="C204" s="18"/>
      <c r="D204" s="16"/>
      <c r="E204" s="19"/>
      <c r="F204" s="16"/>
      <c r="G204" s="19"/>
      <c r="H204" s="17"/>
      <c r="I204" s="20" t="str">
        <f>IF(NOT(COUNTA(A204:H204)&gt;0),"",IF(NOT(AND(ISNUMBER(B204),B204&gt;=DATE(1950,1,1),B204&lt;=DATE(2099,12,31))),"",IF(F204="Pending",IF(AND(ISNUMBER(Dashboard!$B$4),Dashboard!$B$4&gt;=DATE(1950,1,1),Dashboard!$B$4&lt;=DATE(2099,12,31)),Dashboard!$B$4-B204,""),IF(AND(ISNUMBER(H204),H204&gt;=DATE(1950,1,1),H204&lt;=DATE(2099,12,31)),H204-B204,""))))</f>
        <v/>
      </c>
      <c r="J204" s="21" t="str">
        <f>IF(NOT(COUNTA(A204:H204)&gt;0),"",IF(NOT(AND(ISNUMBER('Change Orders'!$B$2),'Change Orders'!$B$2&gt;=0,'Change Orders'!$B$2&lt;=1000000000)),"Check data",'Change Orders'!$B$2+SUMIFS($G$5:G204,$F$5:F204,"Approved")))</f>
        <v/>
      </c>
      <c r="K204" s="22" t="str">
        <f>IF(NOT(COUNTA(A204:H204)&gt;0),"",IF(LEN(A204)=0,"Check ID",IF(SUMPRODUCT(--($A$5:$A$501=A204))&gt;1,"Duplicate ID",IF(OR(NOT(AND(ISNUMBER(B204),B204&gt;=DATE(1950,1,1),B204&lt;=DATE(2099,12,31))),NOT(OR(F204="Pending",F204="Approved",F204="Rejected",F204="Void")),AND(LEN(D204)&gt;0,NOT(OR(D204="Owner",D204="GC",D204="Field",D204="Design team"))),NOT(ISNUMBER(E204)),E204&lt;-100000000,E204&gt;100000000,AND(LEN(G204)&gt;0,OR(NOT(ISNUMBER(G204)),G204&lt;-100000000,G204&gt;100000000)),AND(F204="Approved",LEN(G204)=0),AND(LEN(G204)&gt;0,F204&lt;&gt;"Approved"),AND(OR(F204="Approved",F204="Rejected",F204="Void"),LEN(H204)=0),AND(LEN(H204)&gt;0,NOT(AND(ISNUMBER(H204),H204&gt;=DATE(1950,1,1),H204&lt;=DATE(2099,12,31)))),IF(AND(AND(ISNUMBER(H204),H204&gt;=DATE(1950,1,1),H204&lt;=DATE(2099,12,31)),AND(ISNUMBER(B204),B204&gt;=DATE(1950,1,1),B204&lt;=DATE(2099,12,31))),H204&lt;B204,FALSE)),"Check inputs","OK"))))</f>
        <v/>
      </c>
    </row>
    <row r="205" spans="1:11" x14ac:dyDescent="0.25">
      <c r="A205" s="16"/>
      <c r="B205" s="17"/>
      <c r="C205" s="18"/>
      <c r="D205" s="16"/>
      <c r="E205" s="19"/>
      <c r="F205" s="16"/>
      <c r="G205" s="19"/>
      <c r="H205" s="17"/>
      <c r="I205" s="20" t="str">
        <f>IF(NOT(COUNTA(A205:H205)&gt;0),"",IF(NOT(AND(ISNUMBER(B205),B205&gt;=DATE(1950,1,1),B205&lt;=DATE(2099,12,31))),"",IF(F205="Pending",IF(AND(ISNUMBER(Dashboard!$B$4),Dashboard!$B$4&gt;=DATE(1950,1,1),Dashboard!$B$4&lt;=DATE(2099,12,31)),Dashboard!$B$4-B205,""),IF(AND(ISNUMBER(H205),H205&gt;=DATE(1950,1,1),H205&lt;=DATE(2099,12,31)),H205-B205,""))))</f>
        <v/>
      </c>
      <c r="J205" s="21" t="str">
        <f>IF(NOT(COUNTA(A205:H205)&gt;0),"",IF(NOT(AND(ISNUMBER('Change Orders'!$B$2),'Change Orders'!$B$2&gt;=0,'Change Orders'!$B$2&lt;=1000000000)),"Check data",'Change Orders'!$B$2+SUMIFS($G$5:G205,$F$5:F205,"Approved")))</f>
        <v/>
      </c>
      <c r="K205" s="22" t="str">
        <f>IF(NOT(COUNTA(A205:H205)&gt;0),"",IF(LEN(A205)=0,"Check ID",IF(SUMPRODUCT(--($A$5:$A$501=A205))&gt;1,"Duplicate ID",IF(OR(NOT(AND(ISNUMBER(B205),B205&gt;=DATE(1950,1,1),B205&lt;=DATE(2099,12,31))),NOT(OR(F205="Pending",F205="Approved",F205="Rejected",F205="Void")),AND(LEN(D205)&gt;0,NOT(OR(D205="Owner",D205="GC",D205="Field",D205="Design team"))),NOT(ISNUMBER(E205)),E205&lt;-100000000,E205&gt;100000000,AND(LEN(G205)&gt;0,OR(NOT(ISNUMBER(G205)),G205&lt;-100000000,G205&gt;100000000)),AND(F205="Approved",LEN(G205)=0),AND(LEN(G205)&gt;0,F205&lt;&gt;"Approved"),AND(OR(F205="Approved",F205="Rejected",F205="Void"),LEN(H205)=0),AND(LEN(H205)&gt;0,NOT(AND(ISNUMBER(H205),H205&gt;=DATE(1950,1,1),H205&lt;=DATE(2099,12,31)))),IF(AND(AND(ISNUMBER(H205),H205&gt;=DATE(1950,1,1),H205&lt;=DATE(2099,12,31)),AND(ISNUMBER(B205),B205&gt;=DATE(1950,1,1),B205&lt;=DATE(2099,12,31))),H205&lt;B205,FALSE)),"Check inputs","OK"))))</f>
        <v/>
      </c>
    </row>
    <row r="206" spans="1:11" x14ac:dyDescent="0.25">
      <c r="A206" s="16"/>
      <c r="B206" s="17"/>
      <c r="C206" s="18"/>
      <c r="D206" s="16"/>
      <c r="E206" s="19"/>
      <c r="F206" s="16"/>
      <c r="G206" s="19"/>
      <c r="H206" s="17"/>
      <c r="I206" s="20" t="str">
        <f>IF(NOT(COUNTA(A206:H206)&gt;0),"",IF(NOT(AND(ISNUMBER(B206),B206&gt;=DATE(1950,1,1),B206&lt;=DATE(2099,12,31))),"",IF(F206="Pending",IF(AND(ISNUMBER(Dashboard!$B$4),Dashboard!$B$4&gt;=DATE(1950,1,1),Dashboard!$B$4&lt;=DATE(2099,12,31)),Dashboard!$B$4-B206,""),IF(AND(ISNUMBER(H206),H206&gt;=DATE(1950,1,1),H206&lt;=DATE(2099,12,31)),H206-B206,""))))</f>
        <v/>
      </c>
      <c r="J206" s="21" t="str">
        <f>IF(NOT(COUNTA(A206:H206)&gt;0),"",IF(NOT(AND(ISNUMBER('Change Orders'!$B$2),'Change Orders'!$B$2&gt;=0,'Change Orders'!$B$2&lt;=1000000000)),"Check data",'Change Orders'!$B$2+SUMIFS($G$5:G206,$F$5:F206,"Approved")))</f>
        <v/>
      </c>
      <c r="K206" s="22" t="str">
        <f>IF(NOT(COUNTA(A206:H206)&gt;0),"",IF(LEN(A206)=0,"Check ID",IF(SUMPRODUCT(--($A$5:$A$501=A206))&gt;1,"Duplicate ID",IF(OR(NOT(AND(ISNUMBER(B206),B206&gt;=DATE(1950,1,1),B206&lt;=DATE(2099,12,31))),NOT(OR(F206="Pending",F206="Approved",F206="Rejected",F206="Void")),AND(LEN(D206)&gt;0,NOT(OR(D206="Owner",D206="GC",D206="Field",D206="Design team"))),NOT(ISNUMBER(E206)),E206&lt;-100000000,E206&gt;100000000,AND(LEN(G206)&gt;0,OR(NOT(ISNUMBER(G206)),G206&lt;-100000000,G206&gt;100000000)),AND(F206="Approved",LEN(G206)=0),AND(LEN(G206)&gt;0,F206&lt;&gt;"Approved"),AND(OR(F206="Approved",F206="Rejected",F206="Void"),LEN(H206)=0),AND(LEN(H206)&gt;0,NOT(AND(ISNUMBER(H206),H206&gt;=DATE(1950,1,1),H206&lt;=DATE(2099,12,31)))),IF(AND(AND(ISNUMBER(H206),H206&gt;=DATE(1950,1,1),H206&lt;=DATE(2099,12,31)),AND(ISNUMBER(B206),B206&gt;=DATE(1950,1,1),B206&lt;=DATE(2099,12,31))),H206&lt;B206,FALSE)),"Check inputs","OK"))))</f>
        <v/>
      </c>
    </row>
    <row r="207" spans="1:11" x14ac:dyDescent="0.25">
      <c r="A207" s="16"/>
      <c r="B207" s="17"/>
      <c r="C207" s="18"/>
      <c r="D207" s="16"/>
      <c r="E207" s="19"/>
      <c r="F207" s="16"/>
      <c r="G207" s="19"/>
      <c r="H207" s="17"/>
      <c r="I207" s="20" t="str">
        <f>IF(NOT(COUNTA(A207:H207)&gt;0),"",IF(NOT(AND(ISNUMBER(B207),B207&gt;=DATE(1950,1,1),B207&lt;=DATE(2099,12,31))),"",IF(F207="Pending",IF(AND(ISNUMBER(Dashboard!$B$4),Dashboard!$B$4&gt;=DATE(1950,1,1),Dashboard!$B$4&lt;=DATE(2099,12,31)),Dashboard!$B$4-B207,""),IF(AND(ISNUMBER(H207),H207&gt;=DATE(1950,1,1),H207&lt;=DATE(2099,12,31)),H207-B207,""))))</f>
        <v/>
      </c>
      <c r="J207" s="21" t="str">
        <f>IF(NOT(COUNTA(A207:H207)&gt;0),"",IF(NOT(AND(ISNUMBER('Change Orders'!$B$2),'Change Orders'!$B$2&gt;=0,'Change Orders'!$B$2&lt;=1000000000)),"Check data",'Change Orders'!$B$2+SUMIFS($G$5:G207,$F$5:F207,"Approved")))</f>
        <v/>
      </c>
      <c r="K207" s="22" t="str">
        <f>IF(NOT(COUNTA(A207:H207)&gt;0),"",IF(LEN(A207)=0,"Check ID",IF(SUMPRODUCT(--($A$5:$A$501=A207))&gt;1,"Duplicate ID",IF(OR(NOT(AND(ISNUMBER(B207),B207&gt;=DATE(1950,1,1),B207&lt;=DATE(2099,12,31))),NOT(OR(F207="Pending",F207="Approved",F207="Rejected",F207="Void")),AND(LEN(D207)&gt;0,NOT(OR(D207="Owner",D207="GC",D207="Field",D207="Design team"))),NOT(ISNUMBER(E207)),E207&lt;-100000000,E207&gt;100000000,AND(LEN(G207)&gt;0,OR(NOT(ISNUMBER(G207)),G207&lt;-100000000,G207&gt;100000000)),AND(F207="Approved",LEN(G207)=0),AND(LEN(G207)&gt;0,F207&lt;&gt;"Approved"),AND(OR(F207="Approved",F207="Rejected",F207="Void"),LEN(H207)=0),AND(LEN(H207)&gt;0,NOT(AND(ISNUMBER(H207),H207&gt;=DATE(1950,1,1),H207&lt;=DATE(2099,12,31)))),IF(AND(AND(ISNUMBER(H207),H207&gt;=DATE(1950,1,1),H207&lt;=DATE(2099,12,31)),AND(ISNUMBER(B207),B207&gt;=DATE(1950,1,1),B207&lt;=DATE(2099,12,31))),H207&lt;B207,FALSE)),"Check inputs","OK"))))</f>
        <v/>
      </c>
    </row>
    <row r="208" spans="1:11" x14ac:dyDescent="0.25">
      <c r="A208" s="16"/>
      <c r="B208" s="17"/>
      <c r="C208" s="18"/>
      <c r="D208" s="16"/>
      <c r="E208" s="19"/>
      <c r="F208" s="16"/>
      <c r="G208" s="19"/>
      <c r="H208" s="17"/>
      <c r="I208" s="20" t="str">
        <f>IF(NOT(COUNTA(A208:H208)&gt;0),"",IF(NOT(AND(ISNUMBER(B208),B208&gt;=DATE(1950,1,1),B208&lt;=DATE(2099,12,31))),"",IF(F208="Pending",IF(AND(ISNUMBER(Dashboard!$B$4),Dashboard!$B$4&gt;=DATE(1950,1,1),Dashboard!$B$4&lt;=DATE(2099,12,31)),Dashboard!$B$4-B208,""),IF(AND(ISNUMBER(H208),H208&gt;=DATE(1950,1,1),H208&lt;=DATE(2099,12,31)),H208-B208,""))))</f>
        <v/>
      </c>
      <c r="J208" s="21" t="str">
        <f>IF(NOT(COUNTA(A208:H208)&gt;0),"",IF(NOT(AND(ISNUMBER('Change Orders'!$B$2),'Change Orders'!$B$2&gt;=0,'Change Orders'!$B$2&lt;=1000000000)),"Check data",'Change Orders'!$B$2+SUMIFS($G$5:G208,$F$5:F208,"Approved")))</f>
        <v/>
      </c>
      <c r="K208" s="22" t="str">
        <f>IF(NOT(COUNTA(A208:H208)&gt;0),"",IF(LEN(A208)=0,"Check ID",IF(SUMPRODUCT(--($A$5:$A$501=A208))&gt;1,"Duplicate ID",IF(OR(NOT(AND(ISNUMBER(B208),B208&gt;=DATE(1950,1,1),B208&lt;=DATE(2099,12,31))),NOT(OR(F208="Pending",F208="Approved",F208="Rejected",F208="Void")),AND(LEN(D208)&gt;0,NOT(OR(D208="Owner",D208="GC",D208="Field",D208="Design team"))),NOT(ISNUMBER(E208)),E208&lt;-100000000,E208&gt;100000000,AND(LEN(G208)&gt;0,OR(NOT(ISNUMBER(G208)),G208&lt;-100000000,G208&gt;100000000)),AND(F208="Approved",LEN(G208)=0),AND(LEN(G208)&gt;0,F208&lt;&gt;"Approved"),AND(OR(F208="Approved",F208="Rejected",F208="Void"),LEN(H208)=0),AND(LEN(H208)&gt;0,NOT(AND(ISNUMBER(H208),H208&gt;=DATE(1950,1,1),H208&lt;=DATE(2099,12,31)))),IF(AND(AND(ISNUMBER(H208),H208&gt;=DATE(1950,1,1),H208&lt;=DATE(2099,12,31)),AND(ISNUMBER(B208),B208&gt;=DATE(1950,1,1),B208&lt;=DATE(2099,12,31))),H208&lt;B208,FALSE)),"Check inputs","OK"))))</f>
        <v/>
      </c>
    </row>
    <row r="209" spans="1:11" x14ac:dyDescent="0.25">
      <c r="A209" s="16"/>
      <c r="B209" s="17"/>
      <c r="C209" s="18"/>
      <c r="D209" s="16"/>
      <c r="E209" s="19"/>
      <c r="F209" s="16"/>
      <c r="G209" s="19"/>
      <c r="H209" s="17"/>
      <c r="I209" s="20" t="str">
        <f>IF(NOT(COUNTA(A209:H209)&gt;0),"",IF(NOT(AND(ISNUMBER(B209),B209&gt;=DATE(1950,1,1),B209&lt;=DATE(2099,12,31))),"",IF(F209="Pending",IF(AND(ISNUMBER(Dashboard!$B$4),Dashboard!$B$4&gt;=DATE(1950,1,1),Dashboard!$B$4&lt;=DATE(2099,12,31)),Dashboard!$B$4-B209,""),IF(AND(ISNUMBER(H209),H209&gt;=DATE(1950,1,1),H209&lt;=DATE(2099,12,31)),H209-B209,""))))</f>
        <v/>
      </c>
      <c r="J209" s="21" t="str">
        <f>IF(NOT(COUNTA(A209:H209)&gt;0),"",IF(NOT(AND(ISNUMBER('Change Orders'!$B$2),'Change Orders'!$B$2&gt;=0,'Change Orders'!$B$2&lt;=1000000000)),"Check data",'Change Orders'!$B$2+SUMIFS($G$5:G209,$F$5:F209,"Approved")))</f>
        <v/>
      </c>
      <c r="K209" s="22" t="str">
        <f>IF(NOT(COUNTA(A209:H209)&gt;0),"",IF(LEN(A209)=0,"Check ID",IF(SUMPRODUCT(--($A$5:$A$501=A209))&gt;1,"Duplicate ID",IF(OR(NOT(AND(ISNUMBER(B209),B209&gt;=DATE(1950,1,1),B209&lt;=DATE(2099,12,31))),NOT(OR(F209="Pending",F209="Approved",F209="Rejected",F209="Void")),AND(LEN(D209)&gt;0,NOT(OR(D209="Owner",D209="GC",D209="Field",D209="Design team"))),NOT(ISNUMBER(E209)),E209&lt;-100000000,E209&gt;100000000,AND(LEN(G209)&gt;0,OR(NOT(ISNUMBER(G209)),G209&lt;-100000000,G209&gt;100000000)),AND(F209="Approved",LEN(G209)=0),AND(LEN(G209)&gt;0,F209&lt;&gt;"Approved"),AND(OR(F209="Approved",F209="Rejected",F209="Void"),LEN(H209)=0),AND(LEN(H209)&gt;0,NOT(AND(ISNUMBER(H209),H209&gt;=DATE(1950,1,1),H209&lt;=DATE(2099,12,31)))),IF(AND(AND(ISNUMBER(H209),H209&gt;=DATE(1950,1,1),H209&lt;=DATE(2099,12,31)),AND(ISNUMBER(B209),B209&gt;=DATE(1950,1,1),B209&lt;=DATE(2099,12,31))),H209&lt;B209,FALSE)),"Check inputs","OK"))))</f>
        <v/>
      </c>
    </row>
    <row r="210" spans="1:11" x14ac:dyDescent="0.25">
      <c r="A210" s="16"/>
      <c r="B210" s="17"/>
      <c r="C210" s="18"/>
      <c r="D210" s="16"/>
      <c r="E210" s="19"/>
      <c r="F210" s="16"/>
      <c r="G210" s="19"/>
      <c r="H210" s="17"/>
      <c r="I210" s="20" t="str">
        <f>IF(NOT(COUNTA(A210:H210)&gt;0),"",IF(NOT(AND(ISNUMBER(B210),B210&gt;=DATE(1950,1,1),B210&lt;=DATE(2099,12,31))),"",IF(F210="Pending",IF(AND(ISNUMBER(Dashboard!$B$4),Dashboard!$B$4&gt;=DATE(1950,1,1),Dashboard!$B$4&lt;=DATE(2099,12,31)),Dashboard!$B$4-B210,""),IF(AND(ISNUMBER(H210),H210&gt;=DATE(1950,1,1),H210&lt;=DATE(2099,12,31)),H210-B210,""))))</f>
        <v/>
      </c>
      <c r="J210" s="21" t="str">
        <f>IF(NOT(COUNTA(A210:H210)&gt;0),"",IF(NOT(AND(ISNUMBER('Change Orders'!$B$2),'Change Orders'!$B$2&gt;=0,'Change Orders'!$B$2&lt;=1000000000)),"Check data",'Change Orders'!$B$2+SUMIFS($G$5:G210,$F$5:F210,"Approved")))</f>
        <v/>
      </c>
      <c r="K210" s="22" t="str">
        <f>IF(NOT(COUNTA(A210:H210)&gt;0),"",IF(LEN(A210)=0,"Check ID",IF(SUMPRODUCT(--($A$5:$A$501=A210))&gt;1,"Duplicate ID",IF(OR(NOT(AND(ISNUMBER(B210),B210&gt;=DATE(1950,1,1),B210&lt;=DATE(2099,12,31))),NOT(OR(F210="Pending",F210="Approved",F210="Rejected",F210="Void")),AND(LEN(D210)&gt;0,NOT(OR(D210="Owner",D210="GC",D210="Field",D210="Design team"))),NOT(ISNUMBER(E210)),E210&lt;-100000000,E210&gt;100000000,AND(LEN(G210)&gt;0,OR(NOT(ISNUMBER(G210)),G210&lt;-100000000,G210&gt;100000000)),AND(F210="Approved",LEN(G210)=0),AND(LEN(G210)&gt;0,F210&lt;&gt;"Approved"),AND(OR(F210="Approved",F210="Rejected",F210="Void"),LEN(H210)=0),AND(LEN(H210)&gt;0,NOT(AND(ISNUMBER(H210),H210&gt;=DATE(1950,1,1),H210&lt;=DATE(2099,12,31)))),IF(AND(AND(ISNUMBER(H210),H210&gt;=DATE(1950,1,1),H210&lt;=DATE(2099,12,31)),AND(ISNUMBER(B210),B210&gt;=DATE(1950,1,1),B210&lt;=DATE(2099,12,31))),H210&lt;B210,FALSE)),"Check inputs","OK"))))</f>
        <v/>
      </c>
    </row>
    <row r="211" spans="1:11" x14ac:dyDescent="0.25">
      <c r="A211" s="16"/>
      <c r="B211" s="17"/>
      <c r="C211" s="18"/>
      <c r="D211" s="16"/>
      <c r="E211" s="19"/>
      <c r="F211" s="16"/>
      <c r="G211" s="19"/>
      <c r="H211" s="17"/>
      <c r="I211" s="20" t="str">
        <f>IF(NOT(COUNTA(A211:H211)&gt;0),"",IF(NOT(AND(ISNUMBER(B211),B211&gt;=DATE(1950,1,1),B211&lt;=DATE(2099,12,31))),"",IF(F211="Pending",IF(AND(ISNUMBER(Dashboard!$B$4),Dashboard!$B$4&gt;=DATE(1950,1,1),Dashboard!$B$4&lt;=DATE(2099,12,31)),Dashboard!$B$4-B211,""),IF(AND(ISNUMBER(H211),H211&gt;=DATE(1950,1,1),H211&lt;=DATE(2099,12,31)),H211-B211,""))))</f>
        <v/>
      </c>
      <c r="J211" s="21" t="str">
        <f>IF(NOT(COUNTA(A211:H211)&gt;0),"",IF(NOT(AND(ISNUMBER('Change Orders'!$B$2),'Change Orders'!$B$2&gt;=0,'Change Orders'!$B$2&lt;=1000000000)),"Check data",'Change Orders'!$B$2+SUMIFS($G$5:G211,$F$5:F211,"Approved")))</f>
        <v/>
      </c>
      <c r="K211" s="22" t="str">
        <f>IF(NOT(COUNTA(A211:H211)&gt;0),"",IF(LEN(A211)=0,"Check ID",IF(SUMPRODUCT(--($A$5:$A$501=A211))&gt;1,"Duplicate ID",IF(OR(NOT(AND(ISNUMBER(B211),B211&gt;=DATE(1950,1,1),B211&lt;=DATE(2099,12,31))),NOT(OR(F211="Pending",F211="Approved",F211="Rejected",F211="Void")),AND(LEN(D211)&gt;0,NOT(OR(D211="Owner",D211="GC",D211="Field",D211="Design team"))),NOT(ISNUMBER(E211)),E211&lt;-100000000,E211&gt;100000000,AND(LEN(G211)&gt;0,OR(NOT(ISNUMBER(G211)),G211&lt;-100000000,G211&gt;100000000)),AND(F211="Approved",LEN(G211)=0),AND(LEN(G211)&gt;0,F211&lt;&gt;"Approved"),AND(OR(F211="Approved",F211="Rejected",F211="Void"),LEN(H211)=0),AND(LEN(H211)&gt;0,NOT(AND(ISNUMBER(H211),H211&gt;=DATE(1950,1,1),H211&lt;=DATE(2099,12,31)))),IF(AND(AND(ISNUMBER(H211),H211&gt;=DATE(1950,1,1),H211&lt;=DATE(2099,12,31)),AND(ISNUMBER(B211),B211&gt;=DATE(1950,1,1),B211&lt;=DATE(2099,12,31))),H211&lt;B211,FALSE)),"Check inputs","OK"))))</f>
        <v/>
      </c>
    </row>
    <row r="212" spans="1:11" x14ac:dyDescent="0.25">
      <c r="A212" s="16"/>
      <c r="B212" s="17"/>
      <c r="C212" s="18"/>
      <c r="D212" s="16"/>
      <c r="E212" s="19"/>
      <c r="F212" s="16"/>
      <c r="G212" s="19"/>
      <c r="H212" s="17"/>
      <c r="I212" s="20" t="str">
        <f>IF(NOT(COUNTA(A212:H212)&gt;0),"",IF(NOT(AND(ISNUMBER(B212),B212&gt;=DATE(1950,1,1),B212&lt;=DATE(2099,12,31))),"",IF(F212="Pending",IF(AND(ISNUMBER(Dashboard!$B$4),Dashboard!$B$4&gt;=DATE(1950,1,1),Dashboard!$B$4&lt;=DATE(2099,12,31)),Dashboard!$B$4-B212,""),IF(AND(ISNUMBER(H212),H212&gt;=DATE(1950,1,1),H212&lt;=DATE(2099,12,31)),H212-B212,""))))</f>
        <v/>
      </c>
      <c r="J212" s="21" t="str">
        <f>IF(NOT(COUNTA(A212:H212)&gt;0),"",IF(NOT(AND(ISNUMBER('Change Orders'!$B$2),'Change Orders'!$B$2&gt;=0,'Change Orders'!$B$2&lt;=1000000000)),"Check data",'Change Orders'!$B$2+SUMIFS($G$5:G212,$F$5:F212,"Approved")))</f>
        <v/>
      </c>
      <c r="K212" s="22" t="str">
        <f>IF(NOT(COUNTA(A212:H212)&gt;0),"",IF(LEN(A212)=0,"Check ID",IF(SUMPRODUCT(--($A$5:$A$501=A212))&gt;1,"Duplicate ID",IF(OR(NOT(AND(ISNUMBER(B212),B212&gt;=DATE(1950,1,1),B212&lt;=DATE(2099,12,31))),NOT(OR(F212="Pending",F212="Approved",F212="Rejected",F212="Void")),AND(LEN(D212)&gt;0,NOT(OR(D212="Owner",D212="GC",D212="Field",D212="Design team"))),NOT(ISNUMBER(E212)),E212&lt;-100000000,E212&gt;100000000,AND(LEN(G212)&gt;0,OR(NOT(ISNUMBER(G212)),G212&lt;-100000000,G212&gt;100000000)),AND(F212="Approved",LEN(G212)=0),AND(LEN(G212)&gt;0,F212&lt;&gt;"Approved"),AND(OR(F212="Approved",F212="Rejected",F212="Void"),LEN(H212)=0),AND(LEN(H212)&gt;0,NOT(AND(ISNUMBER(H212),H212&gt;=DATE(1950,1,1),H212&lt;=DATE(2099,12,31)))),IF(AND(AND(ISNUMBER(H212),H212&gt;=DATE(1950,1,1),H212&lt;=DATE(2099,12,31)),AND(ISNUMBER(B212),B212&gt;=DATE(1950,1,1),B212&lt;=DATE(2099,12,31))),H212&lt;B212,FALSE)),"Check inputs","OK"))))</f>
        <v/>
      </c>
    </row>
    <row r="213" spans="1:11" x14ac:dyDescent="0.25">
      <c r="A213" s="16"/>
      <c r="B213" s="17"/>
      <c r="C213" s="18"/>
      <c r="D213" s="16"/>
      <c r="E213" s="19"/>
      <c r="F213" s="16"/>
      <c r="G213" s="19"/>
      <c r="H213" s="17"/>
      <c r="I213" s="20" t="str">
        <f>IF(NOT(COUNTA(A213:H213)&gt;0),"",IF(NOT(AND(ISNUMBER(B213),B213&gt;=DATE(1950,1,1),B213&lt;=DATE(2099,12,31))),"",IF(F213="Pending",IF(AND(ISNUMBER(Dashboard!$B$4),Dashboard!$B$4&gt;=DATE(1950,1,1),Dashboard!$B$4&lt;=DATE(2099,12,31)),Dashboard!$B$4-B213,""),IF(AND(ISNUMBER(H213),H213&gt;=DATE(1950,1,1),H213&lt;=DATE(2099,12,31)),H213-B213,""))))</f>
        <v/>
      </c>
      <c r="J213" s="21" t="str">
        <f>IF(NOT(COUNTA(A213:H213)&gt;0),"",IF(NOT(AND(ISNUMBER('Change Orders'!$B$2),'Change Orders'!$B$2&gt;=0,'Change Orders'!$B$2&lt;=1000000000)),"Check data",'Change Orders'!$B$2+SUMIFS($G$5:G213,$F$5:F213,"Approved")))</f>
        <v/>
      </c>
      <c r="K213" s="22" t="str">
        <f>IF(NOT(COUNTA(A213:H213)&gt;0),"",IF(LEN(A213)=0,"Check ID",IF(SUMPRODUCT(--($A$5:$A$501=A213))&gt;1,"Duplicate ID",IF(OR(NOT(AND(ISNUMBER(B213),B213&gt;=DATE(1950,1,1),B213&lt;=DATE(2099,12,31))),NOT(OR(F213="Pending",F213="Approved",F213="Rejected",F213="Void")),AND(LEN(D213)&gt;0,NOT(OR(D213="Owner",D213="GC",D213="Field",D213="Design team"))),NOT(ISNUMBER(E213)),E213&lt;-100000000,E213&gt;100000000,AND(LEN(G213)&gt;0,OR(NOT(ISNUMBER(G213)),G213&lt;-100000000,G213&gt;100000000)),AND(F213="Approved",LEN(G213)=0),AND(LEN(G213)&gt;0,F213&lt;&gt;"Approved"),AND(OR(F213="Approved",F213="Rejected",F213="Void"),LEN(H213)=0),AND(LEN(H213)&gt;0,NOT(AND(ISNUMBER(H213),H213&gt;=DATE(1950,1,1),H213&lt;=DATE(2099,12,31)))),IF(AND(AND(ISNUMBER(H213),H213&gt;=DATE(1950,1,1),H213&lt;=DATE(2099,12,31)),AND(ISNUMBER(B213),B213&gt;=DATE(1950,1,1),B213&lt;=DATE(2099,12,31))),H213&lt;B213,FALSE)),"Check inputs","OK"))))</f>
        <v/>
      </c>
    </row>
    <row r="214" spans="1:11" x14ac:dyDescent="0.25">
      <c r="A214" s="16"/>
      <c r="B214" s="17"/>
      <c r="C214" s="18"/>
      <c r="D214" s="16"/>
      <c r="E214" s="19"/>
      <c r="F214" s="16"/>
      <c r="G214" s="19"/>
      <c r="H214" s="17"/>
      <c r="I214" s="20" t="str">
        <f>IF(NOT(COUNTA(A214:H214)&gt;0),"",IF(NOT(AND(ISNUMBER(B214),B214&gt;=DATE(1950,1,1),B214&lt;=DATE(2099,12,31))),"",IF(F214="Pending",IF(AND(ISNUMBER(Dashboard!$B$4),Dashboard!$B$4&gt;=DATE(1950,1,1),Dashboard!$B$4&lt;=DATE(2099,12,31)),Dashboard!$B$4-B214,""),IF(AND(ISNUMBER(H214),H214&gt;=DATE(1950,1,1),H214&lt;=DATE(2099,12,31)),H214-B214,""))))</f>
        <v/>
      </c>
      <c r="J214" s="21" t="str">
        <f>IF(NOT(COUNTA(A214:H214)&gt;0),"",IF(NOT(AND(ISNUMBER('Change Orders'!$B$2),'Change Orders'!$B$2&gt;=0,'Change Orders'!$B$2&lt;=1000000000)),"Check data",'Change Orders'!$B$2+SUMIFS($G$5:G214,$F$5:F214,"Approved")))</f>
        <v/>
      </c>
      <c r="K214" s="22" t="str">
        <f>IF(NOT(COUNTA(A214:H214)&gt;0),"",IF(LEN(A214)=0,"Check ID",IF(SUMPRODUCT(--($A$5:$A$501=A214))&gt;1,"Duplicate ID",IF(OR(NOT(AND(ISNUMBER(B214),B214&gt;=DATE(1950,1,1),B214&lt;=DATE(2099,12,31))),NOT(OR(F214="Pending",F214="Approved",F214="Rejected",F214="Void")),AND(LEN(D214)&gt;0,NOT(OR(D214="Owner",D214="GC",D214="Field",D214="Design team"))),NOT(ISNUMBER(E214)),E214&lt;-100000000,E214&gt;100000000,AND(LEN(G214)&gt;0,OR(NOT(ISNUMBER(G214)),G214&lt;-100000000,G214&gt;100000000)),AND(F214="Approved",LEN(G214)=0),AND(LEN(G214)&gt;0,F214&lt;&gt;"Approved"),AND(OR(F214="Approved",F214="Rejected",F214="Void"),LEN(H214)=0),AND(LEN(H214)&gt;0,NOT(AND(ISNUMBER(H214),H214&gt;=DATE(1950,1,1),H214&lt;=DATE(2099,12,31)))),IF(AND(AND(ISNUMBER(H214),H214&gt;=DATE(1950,1,1),H214&lt;=DATE(2099,12,31)),AND(ISNUMBER(B214),B214&gt;=DATE(1950,1,1),B214&lt;=DATE(2099,12,31))),H214&lt;B214,FALSE)),"Check inputs","OK"))))</f>
        <v/>
      </c>
    </row>
    <row r="215" spans="1:11" x14ac:dyDescent="0.25">
      <c r="A215" s="16"/>
      <c r="B215" s="17"/>
      <c r="C215" s="18"/>
      <c r="D215" s="16"/>
      <c r="E215" s="19"/>
      <c r="F215" s="16"/>
      <c r="G215" s="19"/>
      <c r="H215" s="17"/>
      <c r="I215" s="20" t="str">
        <f>IF(NOT(COUNTA(A215:H215)&gt;0),"",IF(NOT(AND(ISNUMBER(B215),B215&gt;=DATE(1950,1,1),B215&lt;=DATE(2099,12,31))),"",IF(F215="Pending",IF(AND(ISNUMBER(Dashboard!$B$4),Dashboard!$B$4&gt;=DATE(1950,1,1),Dashboard!$B$4&lt;=DATE(2099,12,31)),Dashboard!$B$4-B215,""),IF(AND(ISNUMBER(H215),H215&gt;=DATE(1950,1,1),H215&lt;=DATE(2099,12,31)),H215-B215,""))))</f>
        <v/>
      </c>
      <c r="J215" s="21" t="str">
        <f>IF(NOT(COUNTA(A215:H215)&gt;0),"",IF(NOT(AND(ISNUMBER('Change Orders'!$B$2),'Change Orders'!$B$2&gt;=0,'Change Orders'!$B$2&lt;=1000000000)),"Check data",'Change Orders'!$B$2+SUMIFS($G$5:G215,$F$5:F215,"Approved")))</f>
        <v/>
      </c>
      <c r="K215" s="22" t="str">
        <f>IF(NOT(COUNTA(A215:H215)&gt;0),"",IF(LEN(A215)=0,"Check ID",IF(SUMPRODUCT(--($A$5:$A$501=A215))&gt;1,"Duplicate ID",IF(OR(NOT(AND(ISNUMBER(B215),B215&gt;=DATE(1950,1,1),B215&lt;=DATE(2099,12,31))),NOT(OR(F215="Pending",F215="Approved",F215="Rejected",F215="Void")),AND(LEN(D215)&gt;0,NOT(OR(D215="Owner",D215="GC",D215="Field",D215="Design team"))),NOT(ISNUMBER(E215)),E215&lt;-100000000,E215&gt;100000000,AND(LEN(G215)&gt;0,OR(NOT(ISNUMBER(G215)),G215&lt;-100000000,G215&gt;100000000)),AND(F215="Approved",LEN(G215)=0),AND(LEN(G215)&gt;0,F215&lt;&gt;"Approved"),AND(OR(F215="Approved",F215="Rejected",F215="Void"),LEN(H215)=0),AND(LEN(H215)&gt;0,NOT(AND(ISNUMBER(H215),H215&gt;=DATE(1950,1,1),H215&lt;=DATE(2099,12,31)))),IF(AND(AND(ISNUMBER(H215),H215&gt;=DATE(1950,1,1),H215&lt;=DATE(2099,12,31)),AND(ISNUMBER(B215),B215&gt;=DATE(1950,1,1),B215&lt;=DATE(2099,12,31))),H215&lt;B215,FALSE)),"Check inputs","OK"))))</f>
        <v/>
      </c>
    </row>
    <row r="216" spans="1:11" x14ac:dyDescent="0.25">
      <c r="A216" s="16"/>
      <c r="B216" s="17"/>
      <c r="C216" s="18"/>
      <c r="D216" s="16"/>
      <c r="E216" s="19"/>
      <c r="F216" s="16"/>
      <c r="G216" s="19"/>
      <c r="H216" s="17"/>
      <c r="I216" s="20" t="str">
        <f>IF(NOT(COUNTA(A216:H216)&gt;0),"",IF(NOT(AND(ISNUMBER(B216),B216&gt;=DATE(1950,1,1),B216&lt;=DATE(2099,12,31))),"",IF(F216="Pending",IF(AND(ISNUMBER(Dashboard!$B$4),Dashboard!$B$4&gt;=DATE(1950,1,1),Dashboard!$B$4&lt;=DATE(2099,12,31)),Dashboard!$B$4-B216,""),IF(AND(ISNUMBER(H216),H216&gt;=DATE(1950,1,1),H216&lt;=DATE(2099,12,31)),H216-B216,""))))</f>
        <v/>
      </c>
      <c r="J216" s="21" t="str">
        <f>IF(NOT(COUNTA(A216:H216)&gt;0),"",IF(NOT(AND(ISNUMBER('Change Orders'!$B$2),'Change Orders'!$B$2&gt;=0,'Change Orders'!$B$2&lt;=1000000000)),"Check data",'Change Orders'!$B$2+SUMIFS($G$5:G216,$F$5:F216,"Approved")))</f>
        <v/>
      </c>
      <c r="K216" s="22" t="str">
        <f>IF(NOT(COUNTA(A216:H216)&gt;0),"",IF(LEN(A216)=0,"Check ID",IF(SUMPRODUCT(--($A$5:$A$501=A216))&gt;1,"Duplicate ID",IF(OR(NOT(AND(ISNUMBER(B216),B216&gt;=DATE(1950,1,1),B216&lt;=DATE(2099,12,31))),NOT(OR(F216="Pending",F216="Approved",F216="Rejected",F216="Void")),AND(LEN(D216)&gt;0,NOT(OR(D216="Owner",D216="GC",D216="Field",D216="Design team"))),NOT(ISNUMBER(E216)),E216&lt;-100000000,E216&gt;100000000,AND(LEN(G216)&gt;0,OR(NOT(ISNUMBER(G216)),G216&lt;-100000000,G216&gt;100000000)),AND(F216="Approved",LEN(G216)=0),AND(LEN(G216)&gt;0,F216&lt;&gt;"Approved"),AND(OR(F216="Approved",F216="Rejected",F216="Void"),LEN(H216)=0),AND(LEN(H216)&gt;0,NOT(AND(ISNUMBER(H216),H216&gt;=DATE(1950,1,1),H216&lt;=DATE(2099,12,31)))),IF(AND(AND(ISNUMBER(H216),H216&gt;=DATE(1950,1,1),H216&lt;=DATE(2099,12,31)),AND(ISNUMBER(B216),B216&gt;=DATE(1950,1,1),B216&lt;=DATE(2099,12,31))),H216&lt;B216,FALSE)),"Check inputs","OK"))))</f>
        <v/>
      </c>
    </row>
    <row r="217" spans="1:11" x14ac:dyDescent="0.25">
      <c r="A217" s="16"/>
      <c r="B217" s="17"/>
      <c r="C217" s="18"/>
      <c r="D217" s="16"/>
      <c r="E217" s="19"/>
      <c r="F217" s="16"/>
      <c r="G217" s="19"/>
      <c r="H217" s="17"/>
      <c r="I217" s="20" t="str">
        <f>IF(NOT(COUNTA(A217:H217)&gt;0),"",IF(NOT(AND(ISNUMBER(B217),B217&gt;=DATE(1950,1,1),B217&lt;=DATE(2099,12,31))),"",IF(F217="Pending",IF(AND(ISNUMBER(Dashboard!$B$4),Dashboard!$B$4&gt;=DATE(1950,1,1),Dashboard!$B$4&lt;=DATE(2099,12,31)),Dashboard!$B$4-B217,""),IF(AND(ISNUMBER(H217),H217&gt;=DATE(1950,1,1),H217&lt;=DATE(2099,12,31)),H217-B217,""))))</f>
        <v/>
      </c>
      <c r="J217" s="21" t="str">
        <f>IF(NOT(COUNTA(A217:H217)&gt;0),"",IF(NOT(AND(ISNUMBER('Change Orders'!$B$2),'Change Orders'!$B$2&gt;=0,'Change Orders'!$B$2&lt;=1000000000)),"Check data",'Change Orders'!$B$2+SUMIFS($G$5:G217,$F$5:F217,"Approved")))</f>
        <v/>
      </c>
      <c r="K217" s="22" t="str">
        <f>IF(NOT(COUNTA(A217:H217)&gt;0),"",IF(LEN(A217)=0,"Check ID",IF(SUMPRODUCT(--($A$5:$A$501=A217))&gt;1,"Duplicate ID",IF(OR(NOT(AND(ISNUMBER(B217),B217&gt;=DATE(1950,1,1),B217&lt;=DATE(2099,12,31))),NOT(OR(F217="Pending",F217="Approved",F217="Rejected",F217="Void")),AND(LEN(D217)&gt;0,NOT(OR(D217="Owner",D217="GC",D217="Field",D217="Design team"))),NOT(ISNUMBER(E217)),E217&lt;-100000000,E217&gt;100000000,AND(LEN(G217)&gt;0,OR(NOT(ISNUMBER(G217)),G217&lt;-100000000,G217&gt;100000000)),AND(F217="Approved",LEN(G217)=0),AND(LEN(G217)&gt;0,F217&lt;&gt;"Approved"),AND(OR(F217="Approved",F217="Rejected",F217="Void"),LEN(H217)=0),AND(LEN(H217)&gt;0,NOT(AND(ISNUMBER(H217),H217&gt;=DATE(1950,1,1),H217&lt;=DATE(2099,12,31)))),IF(AND(AND(ISNUMBER(H217),H217&gt;=DATE(1950,1,1),H217&lt;=DATE(2099,12,31)),AND(ISNUMBER(B217),B217&gt;=DATE(1950,1,1),B217&lt;=DATE(2099,12,31))),H217&lt;B217,FALSE)),"Check inputs","OK"))))</f>
        <v/>
      </c>
    </row>
    <row r="218" spans="1:11" x14ac:dyDescent="0.25">
      <c r="A218" s="16"/>
      <c r="B218" s="17"/>
      <c r="C218" s="18"/>
      <c r="D218" s="16"/>
      <c r="E218" s="19"/>
      <c r="F218" s="16"/>
      <c r="G218" s="19"/>
      <c r="H218" s="17"/>
      <c r="I218" s="20" t="str">
        <f>IF(NOT(COUNTA(A218:H218)&gt;0),"",IF(NOT(AND(ISNUMBER(B218),B218&gt;=DATE(1950,1,1),B218&lt;=DATE(2099,12,31))),"",IF(F218="Pending",IF(AND(ISNUMBER(Dashboard!$B$4),Dashboard!$B$4&gt;=DATE(1950,1,1),Dashboard!$B$4&lt;=DATE(2099,12,31)),Dashboard!$B$4-B218,""),IF(AND(ISNUMBER(H218),H218&gt;=DATE(1950,1,1),H218&lt;=DATE(2099,12,31)),H218-B218,""))))</f>
        <v/>
      </c>
      <c r="J218" s="21" t="str">
        <f>IF(NOT(COUNTA(A218:H218)&gt;0),"",IF(NOT(AND(ISNUMBER('Change Orders'!$B$2),'Change Orders'!$B$2&gt;=0,'Change Orders'!$B$2&lt;=1000000000)),"Check data",'Change Orders'!$B$2+SUMIFS($G$5:G218,$F$5:F218,"Approved")))</f>
        <v/>
      </c>
      <c r="K218" s="22" t="str">
        <f>IF(NOT(COUNTA(A218:H218)&gt;0),"",IF(LEN(A218)=0,"Check ID",IF(SUMPRODUCT(--($A$5:$A$501=A218))&gt;1,"Duplicate ID",IF(OR(NOT(AND(ISNUMBER(B218),B218&gt;=DATE(1950,1,1),B218&lt;=DATE(2099,12,31))),NOT(OR(F218="Pending",F218="Approved",F218="Rejected",F218="Void")),AND(LEN(D218)&gt;0,NOT(OR(D218="Owner",D218="GC",D218="Field",D218="Design team"))),NOT(ISNUMBER(E218)),E218&lt;-100000000,E218&gt;100000000,AND(LEN(G218)&gt;0,OR(NOT(ISNUMBER(G218)),G218&lt;-100000000,G218&gt;100000000)),AND(F218="Approved",LEN(G218)=0),AND(LEN(G218)&gt;0,F218&lt;&gt;"Approved"),AND(OR(F218="Approved",F218="Rejected",F218="Void"),LEN(H218)=0),AND(LEN(H218)&gt;0,NOT(AND(ISNUMBER(H218),H218&gt;=DATE(1950,1,1),H218&lt;=DATE(2099,12,31)))),IF(AND(AND(ISNUMBER(H218),H218&gt;=DATE(1950,1,1),H218&lt;=DATE(2099,12,31)),AND(ISNUMBER(B218),B218&gt;=DATE(1950,1,1),B218&lt;=DATE(2099,12,31))),H218&lt;B218,FALSE)),"Check inputs","OK"))))</f>
        <v/>
      </c>
    </row>
    <row r="219" spans="1:11" x14ac:dyDescent="0.25">
      <c r="A219" s="16"/>
      <c r="B219" s="17"/>
      <c r="C219" s="18"/>
      <c r="D219" s="16"/>
      <c r="E219" s="19"/>
      <c r="F219" s="16"/>
      <c r="G219" s="19"/>
      <c r="H219" s="17"/>
      <c r="I219" s="20" t="str">
        <f>IF(NOT(COUNTA(A219:H219)&gt;0),"",IF(NOT(AND(ISNUMBER(B219),B219&gt;=DATE(1950,1,1),B219&lt;=DATE(2099,12,31))),"",IF(F219="Pending",IF(AND(ISNUMBER(Dashboard!$B$4),Dashboard!$B$4&gt;=DATE(1950,1,1),Dashboard!$B$4&lt;=DATE(2099,12,31)),Dashboard!$B$4-B219,""),IF(AND(ISNUMBER(H219),H219&gt;=DATE(1950,1,1),H219&lt;=DATE(2099,12,31)),H219-B219,""))))</f>
        <v/>
      </c>
      <c r="J219" s="21" t="str">
        <f>IF(NOT(COUNTA(A219:H219)&gt;0),"",IF(NOT(AND(ISNUMBER('Change Orders'!$B$2),'Change Orders'!$B$2&gt;=0,'Change Orders'!$B$2&lt;=1000000000)),"Check data",'Change Orders'!$B$2+SUMIFS($G$5:G219,$F$5:F219,"Approved")))</f>
        <v/>
      </c>
      <c r="K219" s="22" t="str">
        <f>IF(NOT(COUNTA(A219:H219)&gt;0),"",IF(LEN(A219)=0,"Check ID",IF(SUMPRODUCT(--($A$5:$A$501=A219))&gt;1,"Duplicate ID",IF(OR(NOT(AND(ISNUMBER(B219),B219&gt;=DATE(1950,1,1),B219&lt;=DATE(2099,12,31))),NOT(OR(F219="Pending",F219="Approved",F219="Rejected",F219="Void")),AND(LEN(D219)&gt;0,NOT(OR(D219="Owner",D219="GC",D219="Field",D219="Design team"))),NOT(ISNUMBER(E219)),E219&lt;-100000000,E219&gt;100000000,AND(LEN(G219)&gt;0,OR(NOT(ISNUMBER(G219)),G219&lt;-100000000,G219&gt;100000000)),AND(F219="Approved",LEN(G219)=0),AND(LEN(G219)&gt;0,F219&lt;&gt;"Approved"),AND(OR(F219="Approved",F219="Rejected",F219="Void"),LEN(H219)=0),AND(LEN(H219)&gt;0,NOT(AND(ISNUMBER(H219),H219&gt;=DATE(1950,1,1),H219&lt;=DATE(2099,12,31)))),IF(AND(AND(ISNUMBER(H219),H219&gt;=DATE(1950,1,1),H219&lt;=DATE(2099,12,31)),AND(ISNUMBER(B219),B219&gt;=DATE(1950,1,1),B219&lt;=DATE(2099,12,31))),H219&lt;B219,FALSE)),"Check inputs","OK"))))</f>
        <v/>
      </c>
    </row>
    <row r="220" spans="1:11" x14ac:dyDescent="0.25">
      <c r="A220" s="16"/>
      <c r="B220" s="17"/>
      <c r="C220" s="18"/>
      <c r="D220" s="16"/>
      <c r="E220" s="19"/>
      <c r="F220" s="16"/>
      <c r="G220" s="19"/>
      <c r="H220" s="17"/>
      <c r="I220" s="20" t="str">
        <f>IF(NOT(COUNTA(A220:H220)&gt;0),"",IF(NOT(AND(ISNUMBER(B220),B220&gt;=DATE(1950,1,1),B220&lt;=DATE(2099,12,31))),"",IF(F220="Pending",IF(AND(ISNUMBER(Dashboard!$B$4),Dashboard!$B$4&gt;=DATE(1950,1,1),Dashboard!$B$4&lt;=DATE(2099,12,31)),Dashboard!$B$4-B220,""),IF(AND(ISNUMBER(H220),H220&gt;=DATE(1950,1,1),H220&lt;=DATE(2099,12,31)),H220-B220,""))))</f>
        <v/>
      </c>
      <c r="J220" s="21" t="str">
        <f>IF(NOT(COUNTA(A220:H220)&gt;0),"",IF(NOT(AND(ISNUMBER('Change Orders'!$B$2),'Change Orders'!$B$2&gt;=0,'Change Orders'!$B$2&lt;=1000000000)),"Check data",'Change Orders'!$B$2+SUMIFS($G$5:G220,$F$5:F220,"Approved")))</f>
        <v/>
      </c>
      <c r="K220" s="22" t="str">
        <f>IF(NOT(COUNTA(A220:H220)&gt;0),"",IF(LEN(A220)=0,"Check ID",IF(SUMPRODUCT(--($A$5:$A$501=A220))&gt;1,"Duplicate ID",IF(OR(NOT(AND(ISNUMBER(B220),B220&gt;=DATE(1950,1,1),B220&lt;=DATE(2099,12,31))),NOT(OR(F220="Pending",F220="Approved",F220="Rejected",F220="Void")),AND(LEN(D220)&gt;0,NOT(OR(D220="Owner",D220="GC",D220="Field",D220="Design team"))),NOT(ISNUMBER(E220)),E220&lt;-100000000,E220&gt;100000000,AND(LEN(G220)&gt;0,OR(NOT(ISNUMBER(G220)),G220&lt;-100000000,G220&gt;100000000)),AND(F220="Approved",LEN(G220)=0),AND(LEN(G220)&gt;0,F220&lt;&gt;"Approved"),AND(OR(F220="Approved",F220="Rejected",F220="Void"),LEN(H220)=0),AND(LEN(H220)&gt;0,NOT(AND(ISNUMBER(H220),H220&gt;=DATE(1950,1,1),H220&lt;=DATE(2099,12,31)))),IF(AND(AND(ISNUMBER(H220),H220&gt;=DATE(1950,1,1),H220&lt;=DATE(2099,12,31)),AND(ISNUMBER(B220),B220&gt;=DATE(1950,1,1),B220&lt;=DATE(2099,12,31))),H220&lt;B220,FALSE)),"Check inputs","OK"))))</f>
        <v/>
      </c>
    </row>
    <row r="221" spans="1:11" x14ac:dyDescent="0.25">
      <c r="A221" s="16"/>
      <c r="B221" s="17"/>
      <c r="C221" s="18"/>
      <c r="D221" s="16"/>
      <c r="E221" s="19"/>
      <c r="F221" s="16"/>
      <c r="G221" s="19"/>
      <c r="H221" s="17"/>
      <c r="I221" s="20" t="str">
        <f>IF(NOT(COUNTA(A221:H221)&gt;0),"",IF(NOT(AND(ISNUMBER(B221),B221&gt;=DATE(1950,1,1),B221&lt;=DATE(2099,12,31))),"",IF(F221="Pending",IF(AND(ISNUMBER(Dashboard!$B$4),Dashboard!$B$4&gt;=DATE(1950,1,1),Dashboard!$B$4&lt;=DATE(2099,12,31)),Dashboard!$B$4-B221,""),IF(AND(ISNUMBER(H221),H221&gt;=DATE(1950,1,1),H221&lt;=DATE(2099,12,31)),H221-B221,""))))</f>
        <v/>
      </c>
      <c r="J221" s="21" t="str">
        <f>IF(NOT(COUNTA(A221:H221)&gt;0),"",IF(NOT(AND(ISNUMBER('Change Orders'!$B$2),'Change Orders'!$B$2&gt;=0,'Change Orders'!$B$2&lt;=1000000000)),"Check data",'Change Orders'!$B$2+SUMIFS($G$5:G221,$F$5:F221,"Approved")))</f>
        <v/>
      </c>
      <c r="K221" s="22" t="str">
        <f>IF(NOT(COUNTA(A221:H221)&gt;0),"",IF(LEN(A221)=0,"Check ID",IF(SUMPRODUCT(--($A$5:$A$501=A221))&gt;1,"Duplicate ID",IF(OR(NOT(AND(ISNUMBER(B221),B221&gt;=DATE(1950,1,1),B221&lt;=DATE(2099,12,31))),NOT(OR(F221="Pending",F221="Approved",F221="Rejected",F221="Void")),AND(LEN(D221)&gt;0,NOT(OR(D221="Owner",D221="GC",D221="Field",D221="Design team"))),NOT(ISNUMBER(E221)),E221&lt;-100000000,E221&gt;100000000,AND(LEN(G221)&gt;0,OR(NOT(ISNUMBER(G221)),G221&lt;-100000000,G221&gt;100000000)),AND(F221="Approved",LEN(G221)=0),AND(LEN(G221)&gt;0,F221&lt;&gt;"Approved"),AND(OR(F221="Approved",F221="Rejected",F221="Void"),LEN(H221)=0),AND(LEN(H221)&gt;0,NOT(AND(ISNUMBER(H221),H221&gt;=DATE(1950,1,1),H221&lt;=DATE(2099,12,31)))),IF(AND(AND(ISNUMBER(H221),H221&gt;=DATE(1950,1,1),H221&lt;=DATE(2099,12,31)),AND(ISNUMBER(B221),B221&gt;=DATE(1950,1,1),B221&lt;=DATE(2099,12,31))),H221&lt;B221,FALSE)),"Check inputs","OK"))))</f>
        <v/>
      </c>
    </row>
    <row r="222" spans="1:11" x14ac:dyDescent="0.25">
      <c r="A222" s="16"/>
      <c r="B222" s="17"/>
      <c r="C222" s="18"/>
      <c r="D222" s="16"/>
      <c r="E222" s="19"/>
      <c r="F222" s="16"/>
      <c r="G222" s="19"/>
      <c r="H222" s="17"/>
      <c r="I222" s="20" t="str">
        <f>IF(NOT(COUNTA(A222:H222)&gt;0),"",IF(NOT(AND(ISNUMBER(B222),B222&gt;=DATE(1950,1,1),B222&lt;=DATE(2099,12,31))),"",IF(F222="Pending",IF(AND(ISNUMBER(Dashboard!$B$4),Dashboard!$B$4&gt;=DATE(1950,1,1),Dashboard!$B$4&lt;=DATE(2099,12,31)),Dashboard!$B$4-B222,""),IF(AND(ISNUMBER(H222),H222&gt;=DATE(1950,1,1),H222&lt;=DATE(2099,12,31)),H222-B222,""))))</f>
        <v/>
      </c>
      <c r="J222" s="21" t="str">
        <f>IF(NOT(COUNTA(A222:H222)&gt;0),"",IF(NOT(AND(ISNUMBER('Change Orders'!$B$2),'Change Orders'!$B$2&gt;=0,'Change Orders'!$B$2&lt;=1000000000)),"Check data",'Change Orders'!$B$2+SUMIFS($G$5:G222,$F$5:F222,"Approved")))</f>
        <v/>
      </c>
      <c r="K222" s="22" t="str">
        <f>IF(NOT(COUNTA(A222:H222)&gt;0),"",IF(LEN(A222)=0,"Check ID",IF(SUMPRODUCT(--($A$5:$A$501=A222))&gt;1,"Duplicate ID",IF(OR(NOT(AND(ISNUMBER(B222),B222&gt;=DATE(1950,1,1),B222&lt;=DATE(2099,12,31))),NOT(OR(F222="Pending",F222="Approved",F222="Rejected",F222="Void")),AND(LEN(D222)&gt;0,NOT(OR(D222="Owner",D222="GC",D222="Field",D222="Design team"))),NOT(ISNUMBER(E222)),E222&lt;-100000000,E222&gt;100000000,AND(LEN(G222)&gt;0,OR(NOT(ISNUMBER(G222)),G222&lt;-100000000,G222&gt;100000000)),AND(F222="Approved",LEN(G222)=0),AND(LEN(G222)&gt;0,F222&lt;&gt;"Approved"),AND(OR(F222="Approved",F222="Rejected",F222="Void"),LEN(H222)=0),AND(LEN(H222)&gt;0,NOT(AND(ISNUMBER(H222),H222&gt;=DATE(1950,1,1),H222&lt;=DATE(2099,12,31)))),IF(AND(AND(ISNUMBER(H222),H222&gt;=DATE(1950,1,1),H222&lt;=DATE(2099,12,31)),AND(ISNUMBER(B222),B222&gt;=DATE(1950,1,1),B222&lt;=DATE(2099,12,31))),H222&lt;B222,FALSE)),"Check inputs","OK"))))</f>
        <v/>
      </c>
    </row>
    <row r="223" spans="1:11" x14ac:dyDescent="0.25">
      <c r="A223" s="16"/>
      <c r="B223" s="17"/>
      <c r="C223" s="18"/>
      <c r="D223" s="16"/>
      <c r="E223" s="19"/>
      <c r="F223" s="16"/>
      <c r="G223" s="19"/>
      <c r="H223" s="17"/>
      <c r="I223" s="20" t="str">
        <f>IF(NOT(COUNTA(A223:H223)&gt;0),"",IF(NOT(AND(ISNUMBER(B223),B223&gt;=DATE(1950,1,1),B223&lt;=DATE(2099,12,31))),"",IF(F223="Pending",IF(AND(ISNUMBER(Dashboard!$B$4),Dashboard!$B$4&gt;=DATE(1950,1,1),Dashboard!$B$4&lt;=DATE(2099,12,31)),Dashboard!$B$4-B223,""),IF(AND(ISNUMBER(H223),H223&gt;=DATE(1950,1,1),H223&lt;=DATE(2099,12,31)),H223-B223,""))))</f>
        <v/>
      </c>
      <c r="J223" s="21" t="str">
        <f>IF(NOT(COUNTA(A223:H223)&gt;0),"",IF(NOT(AND(ISNUMBER('Change Orders'!$B$2),'Change Orders'!$B$2&gt;=0,'Change Orders'!$B$2&lt;=1000000000)),"Check data",'Change Orders'!$B$2+SUMIFS($G$5:G223,$F$5:F223,"Approved")))</f>
        <v/>
      </c>
      <c r="K223" s="22" t="str">
        <f>IF(NOT(COUNTA(A223:H223)&gt;0),"",IF(LEN(A223)=0,"Check ID",IF(SUMPRODUCT(--($A$5:$A$501=A223))&gt;1,"Duplicate ID",IF(OR(NOT(AND(ISNUMBER(B223),B223&gt;=DATE(1950,1,1),B223&lt;=DATE(2099,12,31))),NOT(OR(F223="Pending",F223="Approved",F223="Rejected",F223="Void")),AND(LEN(D223)&gt;0,NOT(OR(D223="Owner",D223="GC",D223="Field",D223="Design team"))),NOT(ISNUMBER(E223)),E223&lt;-100000000,E223&gt;100000000,AND(LEN(G223)&gt;0,OR(NOT(ISNUMBER(G223)),G223&lt;-100000000,G223&gt;100000000)),AND(F223="Approved",LEN(G223)=0),AND(LEN(G223)&gt;0,F223&lt;&gt;"Approved"),AND(OR(F223="Approved",F223="Rejected",F223="Void"),LEN(H223)=0),AND(LEN(H223)&gt;0,NOT(AND(ISNUMBER(H223),H223&gt;=DATE(1950,1,1),H223&lt;=DATE(2099,12,31)))),IF(AND(AND(ISNUMBER(H223),H223&gt;=DATE(1950,1,1),H223&lt;=DATE(2099,12,31)),AND(ISNUMBER(B223),B223&gt;=DATE(1950,1,1),B223&lt;=DATE(2099,12,31))),H223&lt;B223,FALSE)),"Check inputs","OK"))))</f>
        <v/>
      </c>
    </row>
    <row r="224" spans="1:11" x14ac:dyDescent="0.25">
      <c r="A224" s="16"/>
      <c r="B224" s="17"/>
      <c r="C224" s="18"/>
      <c r="D224" s="16"/>
      <c r="E224" s="19"/>
      <c r="F224" s="16"/>
      <c r="G224" s="19"/>
      <c r="H224" s="17"/>
      <c r="I224" s="20" t="str">
        <f>IF(NOT(COUNTA(A224:H224)&gt;0),"",IF(NOT(AND(ISNUMBER(B224),B224&gt;=DATE(1950,1,1),B224&lt;=DATE(2099,12,31))),"",IF(F224="Pending",IF(AND(ISNUMBER(Dashboard!$B$4),Dashboard!$B$4&gt;=DATE(1950,1,1),Dashboard!$B$4&lt;=DATE(2099,12,31)),Dashboard!$B$4-B224,""),IF(AND(ISNUMBER(H224),H224&gt;=DATE(1950,1,1),H224&lt;=DATE(2099,12,31)),H224-B224,""))))</f>
        <v/>
      </c>
      <c r="J224" s="21" t="str">
        <f>IF(NOT(COUNTA(A224:H224)&gt;0),"",IF(NOT(AND(ISNUMBER('Change Orders'!$B$2),'Change Orders'!$B$2&gt;=0,'Change Orders'!$B$2&lt;=1000000000)),"Check data",'Change Orders'!$B$2+SUMIFS($G$5:G224,$F$5:F224,"Approved")))</f>
        <v/>
      </c>
      <c r="K224" s="22" t="str">
        <f>IF(NOT(COUNTA(A224:H224)&gt;0),"",IF(LEN(A224)=0,"Check ID",IF(SUMPRODUCT(--($A$5:$A$501=A224))&gt;1,"Duplicate ID",IF(OR(NOT(AND(ISNUMBER(B224),B224&gt;=DATE(1950,1,1),B224&lt;=DATE(2099,12,31))),NOT(OR(F224="Pending",F224="Approved",F224="Rejected",F224="Void")),AND(LEN(D224)&gt;0,NOT(OR(D224="Owner",D224="GC",D224="Field",D224="Design team"))),NOT(ISNUMBER(E224)),E224&lt;-100000000,E224&gt;100000000,AND(LEN(G224)&gt;0,OR(NOT(ISNUMBER(G224)),G224&lt;-100000000,G224&gt;100000000)),AND(F224="Approved",LEN(G224)=0),AND(LEN(G224)&gt;0,F224&lt;&gt;"Approved"),AND(OR(F224="Approved",F224="Rejected",F224="Void"),LEN(H224)=0),AND(LEN(H224)&gt;0,NOT(AND(ISNUMBER(H224),H224&gt;=DATE(1950,1,1),H224&lt;=DATE(2099,12,31)))),IF(AND(AND(ISNUMBER(H224),H224&gt;=DATE(1950,1,1),H224&lt;=DATE(2099,12,31)),AND(ISNUMBER(B224),B224&gt;=DATE(1950,1,1),B224&lt;=DATE(2099,12,31))),H224&lt;B224,FALSE)),"Check inputs","OK"))))</f>
        <v/>
      </c>
    </row>
    <row r="225" spans="1:11" x14ac:dyDescent="0.25">
      <c r="A225" s="16"/>
      <c r="B225" s="17"/>
      <c r="C225" s="18"/>
      <c r="D225" s="16"/>
      <c r="E225" s="19"/>
      <c r="F225" s="16"/>
      <c r="G225" s="19"/>
      <c r="H225" s="17"/>
      <c r="I225" s="20" t="str">
        <f>IF(NOT(COUNTA(A225:H225)&gt;0),"",IF(NOT(AND(ISNUMBER(B225),B225&gt;=DATE(1950,1,1),B225&lt;=DATE(2099,12,31))),"",IF(F225="Pending",IF(AND(ISNUMBER(Dashboard!$B$4),Dashboard!$B$4&gt;=DATE(1950,1,1),Dashboard!$B$4&lt;=DATE(2099,12,31)),Dashboard!$B$4-B225,""),IF(AND(ISNUMBER(H225),H225&gt;=DATE(1950,1,1),H225&lt;=DATE(2099,12,31)),H225-B225,""))))</f>
        <v/>
      </c>
      <c r="J225" s="21" t="str">
        <f>IF(NOT(COUNTA(A225:H225)&gt;0),"",IF(NOT(AND(ISNUMBER('Change Orders'!$B$2),'Change Orders'!$B$2&gt;=0,'Change Orders'!$B$2&lt;=1000000000)),"Check data",'Change Orders'!$B$2+SUMIFS($G$5:G225,$F$5:F225,"Approved")))</f>
        <v/>
      </c>
      <c r="K225" s="22" t="str">
        <f>IF(NOT(COUNTA(A225:H225)&gt;0),"",IF(LEN(A225)=0,"Check ID",IF(SUMPRODUCT(--($A$5:$A$501=A225))&gt;1,"Duplicate ID",IF(OR(NOT(AND(ISNUMBER(B225),B225&gt;=DATE(1950,1,1),B225&lt;=DATE(2099,12,31))),NOT(OR(F225="Pending",F225="Approved",F225="Rejected",F225="Void")),AND(LEN(D225)&gt;0,NOT(OR(D225="Owner",D225="GC",D225="Field",D225="Design team"))),NOT(ISNUMBER(E225)),E225&lt;-100000000,E225&gt;100000000,AND(LEN(G225)&gt;0,OR(NOT(ISNUMBER(G225)),G225&lt;-100000000,G225&gt;100000000)),AND(F225="Approved",LEN(G225)=0),AND(LEN(G225)&gt;0,F225&lt;&gt;"Approved"),AND(OR(F225="Approved",F225="Rejected",F225="Void"),LEN(H225)=0),AND(LEN(H225)&gt;0,NOT(AND(ISNUMBER(H225),H225&gt;=DATE(1950,1,1),H225&lt;=DATE(2099,12,31)))),IF(AND(AND(ISNUMBER(H225),H225&gt;=DATE(1950,1,1),H225&lt;=DATE(2099,12,31)),AND(ISNUMBER(B225),B225&gt;=DATE(1950,1,1),B225&lt;=DATE(2099,12,31))),H225&lt;B225,FALSE)),"Check inputs","OK"))))</f>
        <v/>
      </c>
    </row>
    <row r="226" spans="1:11" x14ac:dyDescent="0.25">
      <c r="A226" s="16"/>
      <c r="B226" s="17"/>
      <c r="C226" s="18"/>
      <c r="D226" s="16"/>
      <c r="E226" s="19"/>
      <c r="F226" s="16"/>
      <c r="G226" s="19"/>
      <c r="H226" s="17"/>
      <c r="I226" s="20" t="str">
        <f>IF(NOT(COUNTA(A226:H226)&gt;0),"",IF(NOT(AND(ISNUMBER(B226),B226&gt;=DATE(1950,1,1),B226&lt;=DATE(2099,12,31))),"",IF(F226="Pending",IF(AND(ISNUMBER(Dashboard!$B$4),Dashboard!$B$4&gt;=DATE(1950,1,1),Dashboard!$B$4&lt;=DATE(2099,12,31)),Dashboard!$B$4-B226,""),IF(AND(ISNUMBER(H226),H226&gt;=DATE(1950,1,1),H226&lt;=DATE(2099,12,31)),H226-B226,""))))</f>
        <v/>
      </c>
      <c r="J226" s="21" t="str">
        <f>IF(NOT(COUNTA(A226:H226)&gt;0),"",IF(NOT(AND(ISNUMBER('Change Orders'!$B$2),'Change Orders'!$B$2&gt;=0,'Change Orders'!$B$2&lt;=1000000000)),"Check data",'Change Orders'!$B$2+SUMIFS($G$5:G226,$F$5:F226,"Approved")))</f>
        <v/>
      </c>
      <c r="K226" s="22" t="str">
        <f>IF(NOT(COUNTA(A226:H226)&gt;0),"",IF(LEN(A226)=0,"Check ID",IF(SUMPRODUCT(--($A$5:$A$501=A226))&gt;1,"Duplicate ID",IF(OR(NOT(AND(ISNUMBER(B226),B226&gt;=DATE(1950,1,1),B226&lt;=DATE(2099,12,31))),NOT(OR(F226="Pending",F226="Approved",F226="Rejected",F226="Void")),AND(LEN(D226)&gt;0,NOT(OR(D226="Owner",D226="GC",D226="Field",D226="Design team"))),NOT(ISNUMBER(E226)),E226&lt;-100000000,E226&gt;100000000,AND(LEN(G226)&gt;0,OR(NOT(ISNUMBER(G226)),G226&lt;-100000000,G226&gt;100000000)),AND(F226="Approved",LEN(G226)=0),AND(LEN(G226)&gt;0,F226&lt;&gt;"Approved"),AND(OR(F226="Approved",F226="Rejected",F226="Void"),LEN(H226)=0),AND(LEN(H226)&gt;0,NOT(AND(ISNUMBER(H226),H226&gt;=DATE(1950,1,1),H226&lt;=DATE(2099,12,31)))),IF(AND(AND(ISNUMBER(H226),H226&gt;=DATE(1950,1,1),H226&lt;=DATE(2099,12,31)),AND(ISNUMBER(B226),B226&gt;=DATE(1950,1,1),B226&lt;=DATE(2099,12,31))),H226&lt;B226,FALSE)),"Check inputs","OK"))))</f>
        <v/>
      </c>
    </row>
    <row r="227" spans="1:11" x14ac:dyDescent="0.25">
      <c r="A227" s="16"/>
      <c r="B227" s="17"/>
      <c r="C227" s="18"/>
      <c r="D227" s="16"/>
      <c r="E227" s="19"/>
      <c r="F227" s="16"/>
      <c r="G227" s="19"/>
      <c r="H227" s="17"/>
      <c r="I227" s="20" t="str">
        <f>IF(NOT(COUNTA(A227:H227)&gt;0),"",IF(NOT(AND(ISNUMBER(B227),B227&gt;=DATE(1950,1,1),B227&lt;=DATE(2099,12,31))),"",IF(F227="Pending",IF(AND(ISNUMBER(Dashboard!$B$4),Dashboard!$B$4&gt;=DATE(1950,1,1),Dashboard!$B$4&lt;=DATE(2099,12,31)),Dashboard!$B$4-B227,""),IF(AND(ISNUMBER(H227),H227&gt;=DATE(1950,1,1),H227&lt;=DATE(2099,12,31)),H227-B227,""))))</f>
        <v/>
      </c>
      <c r="J227" s="21" t="str">
        <f>IF(NOT(COUNTA(A227:H227)&gt;0),"",IF(NOT(AND(ISNUMBER('Change Orders'!$B$2),'Change Orders'!$B$2&gt;=0,'Change Orders'!$B$2&lt;=1000000000)),"Check data",'Change Orders'!$B$2+SUMIFS($G$5:G227,$F$5:F227,"Approved")))</f>
        <v/>
      </c>
      <c r="K227" s="22" t="str">
        <f>IF(NOT(COUNTA(A227:H227)&gt;0),"",IF(LEN(A227)=0,"Check ID",IF(SUMPRODUCT(--($A$5:$A$501=A227))&gt;1,"Duplicate ID",IF(OR(NOT(AND(ISNUMBER(B227),B227&gt;=DATE(1950,1,1),B227&lt;=DATE(2099,12,31))),NOT(OR(F227="Pending",F227="Approved",F227="Rejected",F227="Void")),AND(LEN(D227)&gt;0,NOT(OR(D227="Owner",D227="GC",D227="Field",D227="Design team"))),NOT(ISNUMBER(E227)),E227&lt;-100000000,E227&gt;100000000,AND(LEN(G227)&gt;0,OR(NOT(ISNUMBER(G227)),G227&lt;-100000000,G227&gt;100000000)),AND(F227="Approved",LEN(G227)=0),AND(LEN(G227)&gt;0,F227&lt;&gt;"Approved"),AND(OR(F227="Approved",F227="Rejected",F227="Void"),LEN(H227)=0),AND(LEN(H227)&gt;0,NOT(AND(ISNUMBER(H227),H227&gt;=DATE(1950,1,1),H227&lt;=DATE(2099,12,31)))),IF(AND(AND(ISNUMBER(H227),H227&gt;=DATE(1950,1,1),H227&lt;=DATE(2099,12,31)),AND(ISNUMBER(B227),B227&gt;=DATE(1950,1,1),B227&lt;=DATE(2099,12,31))),H227&lt;B227,FALSE)),"Check inputs","OK"))))</f>
        <v/>
      </c>
    </row>
    <row r="228" spans="1:11" x14ac:dyDescent="0.25">
      <c r="A228" s="16"/>
      <c r="B228" s="17"/>
      <c r="C228" s="18"/>
      <c r="D228" s="16"/>
      <c r="E228" s="19"/>
      <c r="F228" s="16"/>
      <c r="G228" s="19"/>
      <c r="H228" s="17"/>
      <c r="I228" s="20" t="str">
        <f>IF(NOT(COUNTA(A228:H228)&gt;0),"",IF(NOT(AND(ISNUMBER(B228),B228&gt;=DATE(1950,1,1),B228&lt;=DATE(2099,12,31))),"",IF(F228="Pending",IF(AND(ISNUMBER(Dashboard!$B$4),Dashboard!$B$4&gt;=DATE(1950,1,1),Dashboard!$B$4&lt;=DATE(2099,12,31)),Dashboard!$B$4-B228,""),IF(AND(ISNUMBER(H228),H228&gt;=DATE(1950,1,1),H228&lt;=DATE(2099,12,31)),H228-B228,""))))</f>
        <v/>
      </c>
      <c r="J228" s="21" t="str">
        <f>IF(NOT(COUNTA(A228:H228)&gt;0),"",IF(NOT(AND(ISNUMBER('Change Orders'!$B$2),'Change Orders'!$B$2&gt;=0,'Change Orders'!$B$2&lt;=1000000000)),"Check data",'Change Orders'!$B$2+SUMIFS($G$5:G228,$F$5:F228,"Approved")))</f>
        <v/>
      </c>
      <c r="K228" s="22" t="str">
        <f>IF(NOT(COUNTA(A228:H228)&gt;0),"",IF(LEN(A228)=0,"Check ID",IF(SUMPRODUCT(--($A$5:$A$501=A228))&gt;1,"Duplicate ID",IF(OR(NOT(AND(ISNUMBER(B228),B228&gt;=DATE(1950,1,1),B228&lt;=DATE(2099,12,31))),NOT(OR(F228="Pending",F228="Approved",F228="Rejected",F228="Void")),AND(LEN(D228)&gt;0,NOT(OR(D228="Owner",D228="GC",D228="Field",D228="Design team"))),NOT(ISNUMBER(E228)),E228&lt;-100000000,E228&gt;100000000,AND(LEN(G228)&gt;0,OR(NOT(ISNUMBER(G228)),G228&lt;-100000000,G228&gt;100000000)),AND(F228="Approved",LEN(G228)=0),AND(LEN(G228)&gt;0,F228&lt;&gt;"Approved"),AND(OR(F228="Approved",F228="Rejected",F228="Void"),LEN(H228)=0),AND(LEN(H228)&gt;0,NOT(AND(ISNUMBER(H228),H228&gt;=DATE(1950,1,1),H228&lt;=DATE(2099,12,31)))),IF(AND(AND(ISNUMBER(H228),H228&gt;=DATE(1950,1,1),H228&lt;=DATE(2099,12,31)),AND(ISNUMBER(B228),B228&gt;=DATE(1950,1,1),B228&lt;=DATE(2099,12,31))),H228&lt;B228,FALSE)),"Check inputs","OK"))))</f>
        <v/>
      </c>
    </row>
    <row r="229" spans="1:11" x14ac:dyDescent="0.25">
      <c r="A229" s="16"/>
      <c r="B229" s="17"/>
      <c r="C229" s="18"/>
      <c r="D229" s="16"/>
      <c r="E229" s="19"/>
      <c r="F229" s="16"/>
      <c r="G229" s="19"/>
      <c r="H229" s="17"/>
      <c r="I229" s="20" t="str">
        <f>IF(NOT(COUNTA(A229:H229)&gt;0),"",IF(NOT(AND(ISNUMBER(B229),B229&gt;=DATE(1950,1,1),B229&lt;=DATE(2099,12,31))),"",IF(F229="Pending",IF(AND(ISNUMBER(Dashboard!$B$4),Dashboard!$B$4&gt;=DATE(1950,1,1),Dashboard!$B$4&lt;=DATE(2099,12,31)),Dashboard!$B$4-B229,""),IF(AND(ISNUMBER(H229),H229&gt;=DATE(1950,1,1),H229&lt;=DATE(2099,12,31)),H229-B229,""))))</f>
        <v/>
      </c>
      <c r="J229" s="21" t="str">
        <f>IF(NOT(COUNTA(A229:H229)&gt;0),"",IF(NOT(AND(ISNUMBER('Change Orders'!$B$2),'Change Orders'!$B$2&gt;=0,'Change Orders'!$B$2&lt;=1000000000)),"Check data",'Change Orders'!$B$2+SUMIFS($G$5:G229,$F$5:F229,"Approved")))</f>
        <v/>
      </c>
      <c r="K229" s="22" t="str">
        <f>IF(NOT(COUNTA(A229:H229)&gt;0),"",IF(LEN(A229)=0,"Check ID",IF(SUMPRODUCT(--($A$5:$A$501=A229))&gt;1,"Duplicate ID",IF(OR(NOT(AND(ISNUMBER(B229),B229&gt;=DATE(1950,1,1),B229&lt;=DATE(2099,12,31))),NOT(OR(F229="Pending",F229="Approved",F229="Rejected",F229="Void")),AND(LEN(D229)&gt;0,NOT(OR(D229="Owner",D229="GC",D229="Field",D229="Design team"))),NOT(ISNUMBER(E229)),E229&lt;-100000000,E229&gt;100000000,AND(LEN(G229)&gt;0,OR(NOT(ISNUMBER(G229)),G229&lt;-100000000,G229&gt;100000000)),AND(F229="Approved",LEN(G229)=0),AND(LEN(G229)&gt;0,F229&lt;&gt;"Approved"),AND(OR(F229="Approved",F229="Rejected",F229="Void"),LEN(H229)=0),AND(LEN(H229)&gt;0,NOT(AND(ISNUMBER(H229),H229&gt;=DATE(1950,1,1),H229&lt;=DATE(2099,12,31)))),IF(AND(AND(ISNUMBER(H229),H229&gt;=DATE(1950,1,1),H229&lt;=DATE(2099,12,31)),AND(ISNUMBER(B229),B229&gt;=DATE(1950,1,1),B229&lt;=DATE(2099,12,31))),H229&lt;B229,FALSE)),"Check inputs","OK"))))</f>
        <v/>
      </c>
    </row>
    <row r="230" spans="1:11" x14ac:dyDescent="0.25">
      <c r="A230" s="16"/>
      <c r="B230" s="17"/>
      <c r="C230" s="18"/>
      <c r="D230" s="16"/>
      <c r="E230" s="19"/>
      <c r="F230" s="16"/>
      <c r="G230" s="19"/>
      <c r="H230" s="17"/>
      <c r="I230" s="20" t="str">
        <f>IF(NOT(COUNTA(A230:H230)&gt;0),"",IF(NOT(AND(ISNUMBER(B230),B230&gt;=DATE(1950,1,1),B230&lt;=DATE(2099,12,31))),"",IF(F230="Pending",IF(AND(ISNUMBER(Dashboard!$B$4),Dashboard!$B$4&gt;=DATE(1950,1,1),Dashboard!$B$4&lt;=DATE(2099,12,31)),Dashboard!$B$4-B230,""),IF(AND(ISNUMBER(H230),H230&gt;=DATE(1950,1,1),H230&lt;=DATE(2099,12,31)),H230-B230,""))))</f>
        <v/>
      </c>
      <c r="J230" s="21" t="str">
        <f>IF(NOT(COUNTA(A230:H230)&gt;0),"",IF(NOT(AND(ISNUMBER('Change Orders'!$B$2),'Change Orders'!$B$2&gt;=0,'Change Orders'!$B$2&lt;=1000000000)),"Check data",'Change Orders'!$B$2+SUMIFS($G$5:G230,$F$5:F230,"Approved")))</f>
        <v/>
      </c>
      <c r="K230" s="22" t="str">
        <f>IF(NOT(COUNTA(A230:H230)&gt;0),"",IF(LEN(A230)=0,"Check ID",IF(SUMPRODUCT(--($A$5:$A$501=A230))&gt;1,"Duplicate ID",IF(OR(NOT(AND(ISNUMBER(B230),B230&gt;=DATE(1950,1,1),B230&lt;=DATE(2099,12,31))),NOT(OR(F230="Pending",F230="Approved",F230="Rejected",F230="Void")),AND(LEN(D230)&gt;0,NOT(OR(D230="Owner",D230="GC",D230="Field",D230="Design team"))),NOT(ISNUMBER(E230)),E230&lt;-100000000,E230&gt;100000000,AND(LEN(G230)&gt;0,OR(NOT(ISNUMBER(G230)),G230&lt;-100000000,G230&gt;100000000)),AND(F230="Approved",LEN(G230)=0),AND(LEN(G230)&gt;0,F230&lt;&gt;"Approved"),AND(OR(F230="Approved",F230="Rejected",F230="Void"),LEN(H230)=0),AND(LEN(H230)&gt;0,NOT(AND(ISNUMBER(H230),H230&gt;=DATE(1950,1,1),H230&lt;=DATE(2099,12,31)))),IF(AND(AND(ISNUMBER(H230),H230&gt;=DATE(1950,1,1),H230&lt;=DATE(2099,12,31)),AND(ISNUMBER(B230),B230&gt;=DATE(1950,1,1),B230&lt;=DATE(2099,12,31))),H230&lt;B230,FALSE)),"Check inputs","OK"))))</f>
        <v/>
      </c>
    </row>
    <row r="231" spans="1:11" x14ac:dyDescent="0.25">
      <c r="A231" s="16"/>
      <c r="B231" s="17"/>
      <c r="C231" s="18"/>
      <c r="D231" s="16"/>
      <c r="E231" s="19"/>
      <c r="F231" s="16"/>
      <c r="G231" s="19"/>
      <c r="H231" s="17"/>
      <c r="I231" s="20" t="str">
        <f>IF(NOT(COUNTA(A231:H231)&gt;0),"",IF(NOT(AND(ISNUMBER(B231),B231&gt;=DATE(1950,1,1),B231&lt;=DATE(2099,12,31))),"",IF(F231="Pending",IF(AND(ISNUMBER(Dashboard!$B$4),Dashboard!$B$4&gt;=DATE(1950,1,1),Dashboard!$B$4&lt;=DATE(2099,12,31)),Dashboard!$B$4-B231,""),IF(AND(ISNUMBER(H231),H231&gt;=DATE(1950,1,1),H231&lt;=DATE(2099,12,31)),H231-B231,""))))</f>
        <v/>
      </c>
      <c r="J231" s="21" t="str">
        <f>IF(NOT(COUNTA(A231:H231)&gt;0),"",IF(NOT(AND(ISNUMBER('Change Orders'!$B$2),'Change Orders'!$B$2&gt;=0,'Change Orders'!$B$2&lt;=1000000000)),"Check data",'Change Orders'!$B$2+SUMIFS($G$5:G231,$F$5:F231,"Approved")))</f>
        <v/>
      </c>
      <c r="K231" s="22" t="str">
        <f>IF(NOT(COUNTA(A231:H231)&gt;0),"",IF(LEN(A231)=0,"Check ID",IF(SUMPRODUCT(--($A$5:$A$501=A231))&gt;1,"Duplicate ID",IF(OR(NOT(AND(ISNUMBER(B231),B231&gt;=DATE(1950,1,1),B231&lt;=DATE(2099,12,31))),NOT(OR(F231="Pending",F231="Approved",F231="Rejected",F231="Void")),AND(LEN(D231)&gt;0,NOT(OR(D231="Owner",D231="GC",D231="Field",D231="Design team"))),NOT(ISNUMBER(E231)),E231&lt;-100000000,E231&gt;100000000,AND(LEN(G231)&gt;0,OR(NOT(ISNUMBER(G231)),G231&lt;-100000000,G231&gt;100000000)),AND(F231="Approved",LEN(G231)=0),AND(LEN(G231)&gt;0,F231&lt;&gt;"Approved"),AND(OR(F231="Approved",F231="Rejected",F231="Void"),LEN(H231)=0),AND(LEN(H231)&gt;0,NOT(AND(ISNUMBER(H231),H231&gt;=DATE(1950,1,1),H231&lt;=DATE(2099,12,31)))),IF(AND(AND(ISNUMBER(H231),H231&gt;=DATE(1950,1,1),H231&lt;=DATE(2099,12,31)),AND(ISNUMBER(B231),B231&gt;=DATE(1950,1,1),B231&lt;=DATE(2099,12,31))),H231&lt;B231,FALSE)),"Check inputs","OK"))))</f>
        <v/>
      </c>
    </row>
    <row r="232" spans="1:11" x14ac:dyDescent="0.25">
      <c r="A232" s="16"/>
      <c r="B232" s="17"/>
      <c r="C232" s="18"/>
      <c r="D232" s="16"/>
      <c r="E232" s="19"/>
      <c r="F232" s="16"/>
      <c r="G232" s="19"/>
      <c r="H232" s="17"/>
      <c r="I232" s="20" t="str">
        <f>IF(NOT(COUNTA(A232:H232)&gt;0),"",IF(NOT(AND(ISNUMBER(B232),B232&gt;=DATE(1950,1,1),B232&lt;=DATE(2099,12,31))),"",IF(F232="Pending",IF(AND(ISNUMBER(Dashboard!$B$4),Dashboard!$B$4&gt;=DATE(1950,1,1),Dashboard!$B$4&lt;=DATE(2099,12,31)),Dashboard!$B$4-B232,""),IF(AND(ISNUMBER(H232),H232&gt;=DATE(1950,1,1),H232&lt;=DATE(2099,12,31)),H232-B232,""))))</f>
        <v/>
      </c>
      <c r="J232" s="21" t="str">
        <f>IF(NOT(COUNTA(A232:H232)&gt;0),"",IF(NOT(AND(ISNUMBER('Change Orders'!$B$2),'Change Orders'!$B$2&gt;=0,'Change Orders'!$B$2&lt;=1000000000)),"Check data",'Change Orders'!$B$2+SUMIFS($G$5:G232,$F$5:F232,"Approved")))</f>
        <v/>
      </c>
      <c r="K232" s="22" t="str">
        <f>IF(NOT(COUNTA(A232:H232)&gt;0),"",IF(LEN(A232)=0,"Check ID",IF(SUMPRODUCT(--($A$5:$A$501=A232))&gt;1,"Duplicate ID",IF(OR(NOT(AND(ISNUMBER(B232),B232&gt;=DATE(1950,1,1),B232&lt;=DATE(2099,12,31))),NOT(OR(F232="Pending",F232="Approved",F232="Rejected",F232="Void")),AND(LEN(D232)&gt;0,NOT(OR(D232="Owner",D232="GC",D232="Field",D232="Design team"))),NOT(ISNUMBER(E232)),E232&lt;-100000000,E232&gt;100000000,AND(LEN(G232)&gt;0,OR(NOT(ISNUMBER(G232)),G232&lt;-100000000,G232&gt;100000000)),AND(F232="Approved",LEN(G232)=0),AND(LEN(G232)&gt;0,F232&lt;&gt;"Approved"),AND(OR(F232="Approved",F232="Rejected",F232="Void"),LEN(H232)=0),AND(LEN(H232)&gt;0,NOT(AND(ISNUMBER(H232),H232&gt;=DATE(1950,1,1),H232&lt;=DATE(2099,12,31)))),IF(AND(AND(ISNUMBER(H232),H232&gt;=DATE(1950,1,1),H232&lt;=DATE(2099,12,31)),AND(ISNUMBER(B232),B232&gt;=DATE(1950,1,1),B232&lt;=DATE(2099,12,31))),H232&lt;B232,FALSE)),"Check inputs","OK"))))</f>
        <v/>
      </c>
    </row>
    <row r="233" spans="1:11" x14ac:dyDescent="0.25">
      <c r="A233" s="16"/>
      <c r="B233" s="17"/>
      <c r="C233" s="18"/>
      <c r="D233" s="16"/>
      <c r="E233" s="19"/>
      <c r="F233" s="16"/>
      <c r="G233" s="19"/>
      <c r="H233" s="17"/>
      <c r="I233" s="20" t="str">
        <f>IF(NOT(COUNTA(A233:H233)&gt;0),"",IF(NOT(AND(ISNUMBER(B233),B233&gt;=DATE(1950,1,1),B233&lt;=DATE(2099,12,31))),"",IF(F233="Pending",IF(AND(ISNUMBER(Dashboard!$B$4),Dashboard!$B$4&gt;=DATE(1950,1,1),Dashboard!$B$4&lt;=DATE(2099,12,31)),Dashboard!$B$4-B233,""),IF(AND(ISNUMBER(H233),H233&gt;=DATE(1950,1,1),H233&lt;=DATE(2099,12,31)),H233-B233,""))))</f>
        <v/>
      </c>
      <c r="J233" s="21" t="str">
        <f>IF(NOT(COUNTA(A233:H233)&gt;0),"",IF(NOT(AND(ISNUMBER('Change Orders'!$B$2),'Change Orders'!$B$2&gt;=0,'Change Orders'!$B$2&lt;=1000000000)),"Check data",'Change Orders'!$B$2+SUMIFS($G$5:G233,$F$5:F233,"Approved")))</f>
        <v/>
      </c>
      <c r="K233" s="22" t="str">
        <f>IF(NOT(COUNTA(A233:H233)&gt;0),"",IF(LEN(A233)=0,"Check ID",IF(SUMPRODUCT(--($A$5:$A$501=A233))&gt;1,"Duplicate ID",IF(OR(NOT(AND(ISNUMBER(B233),B233&gt;=DATE(1950,1,1),B233&lt;=DATE(2099,12,31))),NOT(OR(F233="Pending",F233="Approved",F233="Rejected",F233="Void")),AND(LEN(D233)&gt;0,NOT(OR(D233="Owner",D233="GC",D233="Field",D233="Design team"))),NOT(ISNUMBER(E233)),E233&lt;-100000000,E233&gt;100000000,AND(LEN(G233)&gt;0,OR(NOT(ISNUMBER(G233)),G233&lt;-100000000,G233&gt;100000000)),AND(F233="Approved",LEN(G233)=0),AND(LEN(G233)&gt;0,F233&lt;&gt;"Approved"),AND(OR(F233="Approved",F233="Rejected",F233="Void"),LEN(H233)=0),AND(LEN(H233)&gt;0,NOT(AND(ISNUMBER(H233),H233&gt;=DATE(1950,1,1),H233&lt;=DATE(2099,12,31)))),IF(AND(AND(ISNUMBER(H233),H233&gt;=DATE(1950,1,1),H233&lt;=DATE(2099,12,31)),AND(ISNUMBER(B233),B233&gt;=DATE(1950,1,1),B233&lt;=DATE(2099,12,31))),H233&lt;B233,FALSE)),"Check inputs","OK"))))</f>
        <v/>
      </c>
    </row>
    <row r="234" spans="1:11" x14ac:dyDescent="0.25">
      <c r="A234" s="16"/>
      <c r="B234" s="17"/>
      <c r="C234" s="18"/>
      <c r="D234" s="16"/>
      <c r="E234" s="19"/>
      <c r="F234" s="16"/>
      <c r="G234" s="19"/>
      <c r="H234" s="17"/>
      <c r="I234" s="20" t="str">
        <f>IF(NOT(COUNTA(A234:H234)&gt;0),"",IF(NOT(AND(ISNUMBER(B234),B234&gt;=DATE(1950,1,1),B234&lt;=DATE(2099,12,31))),"",IF(F234="Pending",IF(AND(ISNUMBER(Dashboard!$B$4),Dashboard!$B$4&gt;=DATE(1950,1,1),Dashboard!$B$4&lt;=DATE(2099,12,31)),Dashboard!$B$4-B234,""),IF(AND(ISNUMBER(H234),H234&gt;=DATE(1950,1,1),H234&lt;=DATE(2099,12,31)),H234-B234,""))))</f>
        <v/>
      </c>
      <c r="J234" s="21" t="str">
        <f>IF(NOT(COUNTA(A234:H234)&gt;0),"",IF(NOT(AND(ISNUMBER('Change Orders'!$B$2),'Change Orders'!$B$2&gt;=0,'Change Orders'!$B$2&lt;=1000000000)),"Check data",'Change Orders'!$B$2+SUMIFS($G$5:G234,$F$5:F234,"Approved")))</f>
        <v/>
      </c>
      <c r="K234" s="22" t="str">
        <f>IF(NOT(COUNTA(A234:H234)&gt;0),"",IF(LEN(A234)=0,"Check ID",IF(SUMPRODUCT(--($A$5:$A$501=A234))&gt;1,"Duplicate ID",IF(OR(NOT(AND(ISNUMBER(B234),B234&gt;=DATE(1950,1,1),B234&lt;=DATE(2099,12,31))),NOT(OR(F234="Pending",F234="Approved",F234="Rejected",F234="Void")),AND(LEN(D234)&gt;0,NOT(OR(D234="Owner",D234="GC",D234="Field",D234="Design team"))),NOT(ISNUMBER(E234)),E234&lt;-100000000,E234&gt;100000000,AND(LEN(G234)&gt;0,OR(NOT(ISNUMBER(G234)),G234&lt;-100000000,G234&gt;100000000)),AND(F234="Approved",LEN(G234)=0),AND(LEN(G234)&gt;0,F234&lt;&gt;"Approved"),AND(OR(F234="Approved",F234="Rejected",F234="Void"),LEN(H234)=0),AND(LEN(H234)&gt;0,NOT(AND(ISNUMBER(H234),H234&gt;=DATE(1950,1,1),H234&lt;=DATE(2099,12,31)))),IF(AND(AND(ISNUMBER(H234),H234&gt;=DATE(1950,1,1),H234&lt;=DATE(2099,12,31)),AND(ISNUMBER(B234),B234&gt;=DATE(1950,1,1),B234&lt;=DATE(2099,12,31))),H234&lt;B234,FALSE)),"Check inputs","OK"))))</f>
        <v/>
      </c>
    </row>
    <row r="235" spans="1:11" x14ac:dyDescent="0.25">
      <c r="A235" s="16"/>
      <c r="B235" s="17"/>
      <c r="C235" s="18"/>
      <c r="D235" s="16"/>
      <c r="E235" s="19"/>
      <c r="F235" s="16"/>
      <c r="G235" s="19"/>
      <c r="H235" s="17"/>
      <c r="I235" s="20" t="str">
        <f>IF(NOT(COUNTA(A235:H235)&gt;0),"",IF(NOT(AND(ISNUMBER(B235),B235&gt;=DATE(1950,1,1),B235&lt;=DATE(2099,12,31))),"",IF(F235="Pending",IF(AND(ISNUMBER(Dashboard!$B$4),Dashboard!$B$4&gt;=DATE(1950,1,1),Dashboard!$B$4&lt;=DATE(2099,12,31)),Dashboard!$B$4-B235,""),IF(AND(ISNUMBER(H235),H235&gt;=DATE(1950,1,1),H235&lt;=DATE(2099,12,31)),H235-B235,""))))</f>
        <v/>
      </c>
      <c r="J235" s="21" t="str">
        <f>IF(NOT(COUNTA(A235:H235)&gt;0),"",IF(NOT(AND(ISNUMBER('Change Orders'!$B$2),'Change Orders'!$B$2&gt;=0,'Change Orders'!$B$2&lt;=1000000000)),"Check data",'Change Orders'!$B$2+SUMIFS($G$5:G235,$F$5:F235,"Approved")))</f>
        <v/>
      </c>
      <c r="K235" s="22" t="str">
        <f>IF(NOT(COUNTA(A235:H235)&gt;0),"",IF(LEN(A235)=0,"Check ID",IF(SUMPRODUCT(--($A$5:$A$501=A235))&gt;1,"Duplicate ID",IF(OR(NOT(AND(ISNUMBER(B235),B235&gt;=DATE(1950,1,1),B235&lt;=DATE(2099,12,31))),NOT(OR(F235="Pending",F235="Approved",F235="Rejected",F235="Void")),AND(LEN(D235)&gt;0,NOT(OR(D235="Owner",D235="GC",D235="Field",D235="Design team"))),NOT(ISNUMBER(E235)),E235&lt;-100000000,E235&gt;100000000,AND(LEN(G235)&gt;0,OR(NOT(ISNUMBER(G235)),G235&lt;-100000000,G235&gt;100000000)),AND(F235="Approved",LEN(G235)=0),AND(LEN(G235)&gt;0,F235&lt;&gt;"Approved"),AND(OR(F235="Approved",F235="Rejected",F235="Void"),LEN(H235)=0),AND(LEN(H235)&gt;0,NOT(AND(ISNUMBER(H235),H235&gt;=DATE(1950,1,1),H235&lt;=DATE(2099,12,31)))),IF(AND(AND(ISNUMBER(H235),H235&gt;=DATE(1950,1,1),H235&lt;=DATE(2099,12,31)),AND(ISNUMBER(B235),B235&gt;=DATE(1950,1,1),B235&lt;=DATE(2099,12,31))),H235&lt;B235,FALSE)),"Check inputs","OK"))))</f>
        <v/>
      </c>
    </row>
    <row r="236" spans="1:11" x14ac:dyDescent="0.25">
      <c r="A236" s="16"/>
      <c r="B236" s="17"/>
      <c r="C236" s="18"/>
      <c r="D236" s="16"/>
      <c r="E236" s="19"/>
      <c r="F236" s="16"/>
      <c r="G236" s="19"/>
      <c r="H236" s="17"/>
      <c r="I236" s="20" t="str">
        <f>IF(NOT(COUNTA(A236:H236)&gt;0),"",IF(NOT(AND(ISNUMBER(B236),B236&gt;=DATE(1950,1,1),B236&lt;=DATE(2099,12,31))),"",IF(F236="Pending",IF(AND(ISNUMBER(Dashboard!$B$4),Dashboard!$B$4&gt;=DATE(1950,1,1),Dashboard!$B$4&lt;=DATE(2099,12,31)),Dashboard!$B$4-B236,""),IF(AND(ISNUMBER(H236),H236&gt;=DATE(1950,1,1),H236&lt;=DATE(2099,12,31)),H236-B236,""))))</f>
        <v/>
      </c>
      <c r="J236" s="21" t="str">
        <f>IF(NOT(COUNTA(A236:H236)&gt;0),"",IF(NOT(AND(ISNUMBER('Change Orders'!$B$2),'Change Orders'!$B$2&gt;=0,'Change Orders'!$B$2&lt;=1000000000)),"Check data",'Change Orders'!$B$2+SUMIFS($G$5:G236,$F$5:F236,"Approved")))</f>
        <v/>
      </c>
      <c r="K236" s="22" t="str">
        <f>IF(NOT(COUNTA(A236:H236)&gt;0),"",IF(LEN(A236)=0,"Check ID",IF(SUMPRODUCT(--($A$5:$A$501=A236))&gt;1,"Duplicate ID",IF(OR(NOT(AND(ISNUMBER(B236),B236&gt;=DATE(1950,1,1),B236&lt;=DATE(2099,12,31))),NOT(OR(F236="Pending",F236="Approved",F236="Rejected",F236="Void")),AND(LEN(D236)&gt;0,NOT(OR(D236="Owner",D236="GC",D236="Field",D236="Design team"))),NOT(ISNUMBER(E236)),E236&lt;-100000000,E236&gt;100000000,AND(LEN(G236)&gt;0,OR(NOT(ISNUMBER(G236)),G236&lt;-100000000,G236&gt;100000000)),AND(F236="Approved",LEN(G236)=0),AND(LEN(G236)&gt;0,F236&lt;&gt;"Approved"),AND(OR(F236="Approved",F236="Rejected",F236="Void"),LEN(H236)=0),AND(LEN(H236)&gt;0,NOT(AND(ISNUMBER(H236),H236&gt;=DATE(1950,1,1),H236&lt;=DATE(2099,12,31)))),IF(AND(AND(ISNUMBER(H236),H236&gt;=DATE(1950,1,1),H236&lt;=DATE(2099,12,31)),AND(ISNUMBER(B236),B236&gt;=DATE(1950,1,1),B236&lt;=DATE(2099,12,31))),H236&lt;B236,FALSE)),"Check inputs","OK"))))</f>
        <v/>
      </c>
    </row>
    <row r="237" spans="1:11" x14ac:dyDescent="0.25">
      <c r="A237" s="16"/>
      <c r="B237" s="17"/>
      <c r="C237" s="18"/>
      <c r="D237" s="16"/>
      <c r="E237" s="19"/>
      <c r="F237" s="16"/>
      <c r="G237" s="19"/>
      <c r="H237" s="17"/>
      <c r="I237" s="20" t="str">
        <f>IF(NOT(COUNTA(A237:H237)&gt;0),"",IF(NOT(AND(ISNUMBER(B237),B237&gt;=DATE(1950,1,1),B237&lt;=DATE(2099,12,31))),"",IF(F237="Pending",IF(AND(ISNUMBER(Dashboard!$B$4),Dashboard!$B$4&gt;=DATE(1950,1,1),Dashboard!$B$4&lt;=DATE(2099,12,31)),Dashboard!$B$4-B237,""),IF(AND(ISNUMBER(H237),H237&gt;=DATE(1950,1,1),H237&lt;=DATE(2099,12,31)),H237-B237,""))))</f>
        <v/>
      </c>
      <c r="J237" s="21" t="str">
        <f>IF(NOT(COUNTA(A237:H237)&gt;0),"",IF(NOT(AND(ISNUMBER('Change Orders'!$B$2),'Change Orders'!$B$2&gt;=0,'Change Orders'!$B$2&lt;=1000000000)),"Check data",'Change Orders'!$B$2+SUMIFS($G$5:G237,$F$5:F237,"Approved")))</f>
        <v/>
      </c>
      <c r="K237" s="22" t="str">
        <f>IF(NOT(COUNTA(A237:H237)&gt;0),"",IF(LEN(A237)=0,"Check ID",IF(SUMPRODUCT(--($A$5:$A$501=A237))&gt;1,"Duplicate ID",IF(OR(NOT(AND(ISNUMBER(B237),B237&gt;=DATE(1950,1,1),B237&lt;=DATE(2099,12,31))),NOT(OR(F237="Pending",F237="Approved",F237="Rejected",F237="Void")),AND(LEN(D237)&gt;0,NOT(OR(D237="Owner",D237="GC",D237="Field",D237="Design team"))),NOT(ISNUMBER(E237)),E237&lt;-100000000,E237&gt;100000000,AND(LEN(G237)&gt;0,OR(NOT(ISNUMBER(G237)),G237&lt;-100000000,G237&gt;100000000)),AND(F237="Approved",LEN(G237)=0),AND(LEN(G237)&gt;0,F237&lt;&gt;"Approved"),AND(OR(F237="Approved",F237="Rejected",F237="Void"),LEN(H237)=0),AND(LEN(H237)&gt;0,NOT(AND(ISNUMBER(H237),H237&gt;=DATE(1950,1,1),H237&lt;=DATE(2099,12,31)))),IF(AND(AND(ISNUMBER(H237),H237&gt;=DATE(1950,1,1),H237&lt;=DATE(2099,12,31)),AND(ISNUMBER(B237),B237&gt;=DATE(1950,1,1),B237&lt;=DATE(2099,12,31))),H237&lt;B237,FALSE)),"Check inputs","OK"))))</f>
        <v/>
      </c>
    </row>
    <row r="238" spans="1:11" x14ac:dyDescent="0.25">
      <c r="A238" s="16"/>
      <c r="B238" s="17"/>
      <c r="C238" s="18"/>
      <c r="D238" s="16"/>
      <c r="E238" s="19"/>
      <c r="F238" s="16"/>
      <c r="G238" s="19"/>
      <c r="H238" s="17"/>
      <c r="I238" s="20" t="str">
        <f>IF(NOT(COUNTA(A238:H238)&gt;0),"",IF(NOT(AND(ISNUMBER(B238),B238&gt;=DATE(1950,1,1),B238&lt;=DATE(2099,12,31))),"",IF(F238="Pending",IF(AND(ISNUMBER(Dashboard!$B$4),Dashboard!$B$4&gt;=DATE(1950,1,1),Dashboard!$B$4&lt;=DATE(2099,12,31)),Dashboard!$B$4-B238,""),IF(AND(ISNUMBER(H238),H238&gt;=DATE(1950,1,1),H238&lt;=DATE(2099,12,31)),H238-B238,""))))</f>
        <v/>
      </c>
      <c r="J238" s="21" t="str">
        <f>IF(NOT(COUNTA(A238:H238)&gt;0),"",IF(NOT(AND(ISNUMBER('Change Orders'!$B$2),'Change Orders'!$B$2&gt;=0,'Change Orders'!$B$2&lt;=1000000000)),"Check data",'Change Orders'!$B$2+SUMIFS($G$5:G238,$F$5:F238,"Approved")))</f>
        <v/>
      </c>
      <c r="K238" s="22" t="str">
        <f>IF(NOT(COUNTA(A238:H238)&gt;0),"",IF(LEN(A238)=0,"Check ID",IF(SUMPRODUCT(--($A$5:$A$501=A238))&gt;1,"Duplicate ID",IF(OR(NOT(AND(ISNUMBER(B238),B238&gt;=DATE(1950,1,1),B238&lt;=DATE(2099,12,31))),NOT(OR(F238="Pending",F238="Approved",F238="Rejected",F238="Void")),AND(LEN(D238)&gt;0,NOT(OR(D238="Owner",D238="GC",D238="Field",D238="Design team"))),NOT(ISNUMBER(E238)),E238&lt;-100000000,E238&gt;100000000,AND(LEN(G238)&gt;0,OR(NOT(ISNUMBER(G238)),G238&lt;-100000000,G238&gt;100000000)),AND(F238="Approved",LEN(G238)=0),AND(LEN(G238)&gt;0,F238&lt;&gt;"Approved"),AND(OR(F238="Approved",F238="Rejected",F238="Void"),LEN(H238)=0),AND(LEN(H238)&gt;0,NOT(AND(ISNUMBER(H238),H238&gt;=DATE(1950,1,1),H238&lt;=DATE(2099,12,31)))),IF(AND(AND(ISNUMBER(H238),H238&gt;=DATE(1950,1,1),H238&lt;=DATE(2099,12,31)),AND(ISNUMBER(B238),B238&gt;=DATE(1950,1,1),B238&lt;=DATE(2099,12,31))),H238&lt;B238,FALSE)),"Check inputs","OK"))))</f>
        <v/>
      </c>
    </row>
    <row r="239" spans="1:11" x14ac:dyDescent="0.25">
      <c r="A239" s="16"/>
      <c r="B239" s="17"/>
      <c r="C239" s="18"/>
      <c r="D239" s="16"/>
      <c r="E239" s="19"/>
      <c r="F239" s="16"/>
      <c r="G239" s="19"/>
      <c r="H239" s="17"/>
      <c r="I239" s="20" t="str">
        <f>IF(NOT(COUNTA(A239:H239)&gt;0),"",IF(NOT(AND(ISNUMBER(B239),B239&gt;=DATE(1950,1,1),B239&lt;=DATE(2099,12,31))),"",IF(F239="Pending",IF(AND(ISNUMBER(Dashboard!$B$4),Dashboard!$B$4&gt;=DATE(1950,1,1),Dashboard!$B$4&lt;=DATE(2099,12,31)),Dashboard!$B$4-B239,""),IF(AND(ISNUMBER(H239),H239&gt;=DATE(1950,1,1),H239&lt;=DATE(2099,12,31)),H239-B239,""))))</f>
        <v/>
      </c>
      <c r="J239" s="21" t="str">
        <f>IF(NOT(COUNTA(A239:H239)&gt;0),"",IF(NOT(AND(ISNUMBER('Change Orders'!$B$2),'Change Orders'!$B$2&gt;=0,'Change Orders'!$B$2&lt;=1000000000)),"Check data",'Change Orders'!$B$2+SUMIFS($G$5:G239,$F$5:F239,"Approved")))</f>
        <v/>
      </c>
      <c r="K239" s="22" t="str">
        <f>IF(NOT(COUNTA(A239:H239)&gt;0),"",IF(LEN(A239)=0,"Check ID",IF(SUMPRODUCT(--($A$5:$A$501=A239))&gt;1,"Duplicate ID",IF(OR(NOT(AND(ISNUMBER(B239),B239&gt;=DATE(1950,1,1),B239&lt;=DATE(2099,12,31))),NOT(OR(F239="Pending",F239="Approved",F239="Rejected",F239="Void")),AND(LEN(D239)&gt;0,NOT(OR(D239="Owner",D239="GC",D239="Field",D239="Design team"))),NOT(ISNUMBER(E239)),E239&lt;-100000000,E239&gt;100000000,AND(LEN(G239)&gt;0,OR(NOT(ISNUMBER(G239)),G239&lt;-100000000,G239&gt;100000000)),AND(F239="Approved",LEN(G239)=0),AND(LEN(G239)&gt;0,F239&lt;&gt;"Approved"),AND(OR(F239="Approved",F239="Rejected",F239="Void"),LEN(H239)=0),AND(LEN(H239)&gt;0,NOT(AND(ISNUMBER(H239),H239&gt;=DATE(1950,1,1),H239&lt;=DATE(2099,12,31)))),IF(AND(AND(ISNUMBER(H239),H239&gt;=DATE(1950,1,1),H239&lt;=DATE(2099,12,31)),AND(ISNUMBER(B239),B239&gt;=DATE(1950,1,1),B239&lt;=DATE(2099,12,31))),H239&lt;B239,FALSE)),"Check inputs","OK"))))</f>
        <v/>
      </c>
    </row>
    <row r="240" spans="1:11" x14ac:dyDescent="0.25">
      <c r="A240" s="16"/>
      <c r="B240" s="17"/>
      <c r="C240" s="18"/>
      <c r="D240" s="16"/>
      <c r="E240" s="19"/>
      <c r="F240" s="16"/>
      <c r="G240" s="19"/>
      <c r="H240" s="17"/>
      <c r="I240" s="20" t="str">
        <f>IF(NOT(COUNTA(A240:H240)&gt;0),"",IF(NOT(AND(ISNUMBER(B240),B240&gt;=DATE(1950,1,1),B240&lt;=DATE(2099,12,31))),"",IF(F240="Pending",IF(AND(ISNUMBER(Dashboard!$B$4),Dashboard!$B$4&gt;=DATE(1950,1,1),Dashboard!$B$4&lt;=DATE(2099,12,31)),Dashboard!$B$4-B240,""),IF(AND(ISNUMBER(H240),H240&gt;=DATE(1950,1,1),H240&lt;=DATE(2099,12,31)),H240-B240,""))))</f>
        <v/>
      </c>
      <c r="J240" s="21" t="str">
        <f>IF(NOT(COUNTA(A240:H240)&gt;0),"",IF(NOT(AND(ISNUMBER('Change Orders'!$B$2),'Change Orders'!$B$2&gt;=0,'Change Orders'!$B$2&lt;=1000000000)),"Check data",'Change Orders'!$B$2+SUMIFS($G$5:G240,$F$5:F240,"Approved")))</f>
        <v/>
      </c>
      <c r="K240" s="22" t="str">
        <f>IF(NOT(COUNTA(A240:H240)&gt;0),"",IF(LEN(A240)=0,"Check ID",IF(SUMPRODUCT(--($A$5:$A$501=A240))&gt;1,"Duplicate ID",IF(OR(NOT(AND(ISNUMBER(B240),B240&gt;=DATE(1950,1,1),B240&lt;=DATE(2099,12,31))),NOT(OR(F240="Pending",F240="Approved",F240="Rejected",F240="Void")),AND(LEN(D240)&gt;0,NOT(OR(D240="Owner",D240="GC",D240="Field",D240="Design team"))),NOT(ISNUMBER(E240)),E240&lt;-100000000,E240&gt;100000000,AND(LEN(G240)&gt;0,OR(NOT(ISNUMBER(G240)),G240&lt;-100000000,G240&gt;100000000)),AND(F240="Approved",LEN(G240)=0),AND(LEN(G240)&gt;0,F240&lt;&gt;"Approved"),AND(OR(F240="Approved",F240="Rejected",F240="Void"),LEN(H240)=0),AND(LEN(H240)&gt;0,NOT(AND(ISNUMBER(H240),H240&gt;=DATE(1950,1,1),H240&lt;=DATE(2099,12,31)))),IF(AND(AND(ISNUMBER(H240),H240&gt;=DATE(1950,1,1),H240&lt;=DATE(2099,12,31)),AND(ISNUMBER(B240),B240&gt;=DATE(1950,1,1),B240&lt;=DATE(2099,12,31))),H240&lt;B240,FALSE)),"Check inputs","OK"))))</f>
        <v/>
      </c>
    </row>
    <row r="241" spans="1:11" x14ac:dyDescent="0.25">
      <c r="A241" s="16"/>
      <c r="B241" s="17"/>
      <c r="C241" s="18"/>
      <c r="D241" s="16"/>
      <c r="E241" s="19"/>
      <c r="F241" s="16"/>
      <c r="G241" s="19"/>
      <c r="H241" s="17"/>
      <c r="I241" s="20" t="str">
        <f>IF(NOT(COUNTA(A241:H241)&gt;0),"",IF(NOT(AND(ISNUMBER(B241),B241&gt;=DATE(1950,1,1),B241&lt;=DATE(2099,12,31))),"",IF(F241="Pending",IF(AND(ISNUMBER(Dashboard!$B$4),Dashboard!$B$4&gt;=DATE(1950,1,1),Dashboard!$B$4&lt;=DATE(2099,12,31)),Dashboard!$B$4-B241,""),IF(AND(ISNUMBER(H241),H241&gt;=DATE(1950,1,1),H241&lt;=DATE(2099,12,31)),H241-B241,""))))</f>
        <v/>
      </c>
      <c r="J241" s="21" t="str">
        <f>IF(NOT(COUNTA(A241:H241)&gt;0),"",IF(NOT(AND(ISNUMBER('Change Orders'!$B$2),'Change Orders'!$B$2&gt;=0,'Change Orders'!$B$2&lt;=1000000000)),"Check data",'Change Orders'!$B$2+SUMIFS($G$5:G241,$F$5:F241,"Approved")))</f>
        <v/>
      </c>
      <c r="K241" s="22" t="str">
        <f>IF(NOT(COUNTA(A241:H241)&gt;0),"",IF(LEN(A241)=0,"Check ID",IF(SUMPRODUCT(--($A$5:$A$501=A241))&gt;1,"Duplicate ID",IF(OR(NOT(AND(ISNUMBER(B241),B241&gt;=DATE(1950,1,1),B241&lt;=DATE(2099,12,31))),NOT(OR(F241="Pending",F241="Approved",F241="Rejected",F241="Void")),AND(LEN(D241)&gt;0,NOT(OR(D241="Owner",D241="GC",D241="Field",D241="Design team"))),NOT(ISNUMBER(E241)),E241&lt;-100000000,E241&gt;100000000,AND(LEN(G241)&gt;0,OR(NOT(ISNUMBER(G241)),G241&lt;-100000000,G241&gt;100000000)),AND(F241="Approved",LEN(G241)=0),AND(LEN(G241)&gt;0,F241&lt;&gt;"Approved"),AND(OR(F241="Approved",F241="Rejected",F241="Void"),LEN(H241)=0),AND(LEN(H241)&gt;0,NOT(AND(ISNUMBER(H241),H241&gt;=DATE(1950,1,1),H241&lt;=DATE(2099,12,31)))),IF(AND(AND(ISNUMBER(H241),H241&gt;=DATE(1950,1,1),H241&lt;=DATE(2099,12,31)),AND(ISNUMBER(B241),B241&gt;=DATE(1950,1,1),B241&lt;=DATE(2099,12,31))),H241&lt;B241,FALSE)),"Check inputs","OK"))))</f>
        <v/>
      </c>
    </row>
    <row r="242" spans="1:11" x14ac:dyDescent="0.25">
      <c r="A242" s="16"/>
      <c r="B242" s="17"/>
      <c r="C242" s="18"/>
      <c r="D242" s="16"/>
      <c r="E242" s="19"/>
      <c r="F242" s="16"/>
      <c r="G242" s="19"/>
      <c r="H242" s="17"/>
      <c r="I242" s="20" t="str">
        <f>IF(NOT(COUNTA(A242:H242)&gt;0),"",IF(NOT(AND(ISNUMBER(B242),B242&gt;=DATE(1950,1,1),B242&lt;=DATE(2099,12,31))),"",IF(F242="Pending",IF(AND(ISNUMBER(Dashboard!$B$4),Dashboard!$B$4&gt;=DATE(1950,1,1),Dashboard!$B$4&lt;=DATE(2099,12,31)),Dashboard!$B$4-B242,""),IF(AND(ISNUMBER(H242),H242&gt;=DATE(1950,1,1),H242&lt;=DATE(2099,12,31)),H242-B242,""))))</f>
        <v/>
      </c>
      <c r="J242" s="21" t="str">
        <f>IF(NOT(COUNTA(A242:H242)&gt;0),"",IF(NOT(AND(ISNUMBER('Change Orders'!$B$2),'Change Orders'!$B$2&gt;=0,'Change Orders'!$B$2&lt;=1000000000)),"Check data",'Change Orders'!$B$2+SUMIFS($G$5:G242,$F$5:F242,"Approved")))</f>
        <v/>
      </c>
      <c r="K242" s="22" t="str">
        <f>IF(NOT(COUNTA(A242:H242)&gt;0),"",IF(LEN(A242)=0,"Check ID",IF(SUMPRODUCT(--($A$5:$A$501=A242))&gt;1,"Duplicate ID",IF(OR(NOT(AND(ISNUMBER(B242),B242&gt;=DATE(1950,1,1),B242&lt;=DATE(2099,12,31))),NOT(OR(F242="Pending",F242="Approved",F242="Rejected",F242="Void")),AND(LEN(D242)&gt;0,NOT(OR(D242="Owner",D242="GC",D242="Field",D242="Design team"))),NOT(ISNUMBER(E242)),E242&lt;-100000000,E242&gt;100000000,AND(LEN(G242)&gt;0,OR(NOT(ISNUMBER(G242)),G242&lt;-100000000,G242&gt;100000000)),AND(F242="Approved",LEN(G242)=0),AND(LEN(G242)&gt;0,F242&lt;&gt;"Approved"),AND(OR(F242="Approved",F242="Rejected",F242="Void"),LEN(H242)=0),AND(LEN(H242)&gt;0,NOT(AND(ISNUMBER(H242),H242&gt;=DATE(1950,1,1),H242&lt;=DATE(2099,12,31)))),IF(AND(AND(ISNUMBER(H242),H242&gt;=DATE(1950,1,1),H242&lt;=DATE(2099,12,31)),AND(ISNUMBER(B242),B242&gt;=DATE(1950,1,1),B242&lt;=DATE(2099,12,31))),H242&lt;B242,FALSE)),"Check inputs","OK"))))</f>
        <v/>
      </c>
    </row>
    <row r="243" spans="1:11" x14ac:dyDescent="0.25">
      <c r="A243" s="16"/>
      <c r="B243" s="17"/>
      <c r="C243" s="18"/>
      <c r="D243" s="16"/>
      <c r="E243" s="19"/>
      <c r="F243" s="16"/>
      <c r="G243" s="19"/>
      <c r="H243" s="17"/>
      <c r="I243" s="20" t="str">
        <f>IF(NOT(COUNTA(A243:H243)&gt;0),"",IF(NOT(AND(ISNUMBER(B243),B243&gt;=DATE(1950,1,1),B243&lt;=DATE(2099,12,31))),"",IF(F243="Pending",IF(AND(ISNUMBER(Dashboard!$B$4),Dashboard!$B$4&gt;=DATE(1950,1,1),Dashboard!$B$4&lt;=DATE(2099,12,31)),Dashboard!$B$4-B243,""),IF(AND(ISNUMBER(H243),H243&gt;=DATE(1950,1,1),H243&lt;=DATE(2099,12,31)),H243-B243,""))))</f>
        <v/>
      </c>
      <c r="J243" s="21" t="str">
        <f>IF(NOT(COUNTA(A243:H243)&gt;0),"",IF(NOT(AND(ISNUMBER('Change Orders'!$B$2),'Change Orders'!$B$2&gt;=0,'Change Orders'!$B$2&lt;=1000000000)),"Check data",'Change Orders'!$B$2+SUMIFS($G$5:G243,$F$5:F243,"Approved")))</f>
        <v/>
      </c>
      <c r="K243" s="22" t="str">
        <f>IF(NOT(COUNTA(A243:H243)&gt;0),"",IF(LEN(A243)=0,"Check ID",IF(SUMPRODUCT(--($A$5:$A$501=A243))&gt;1,"Duplicate ID",IF(OR(NOT(AND(ISNUMBER(B243),B243&gt;=DATE(1950,1,1),B243&lt;=DATE(2099,12,31))),NOT(OR(F243="Pending",F243="Approved",F243="Rejected",F243="Void")),AND(LEN(D243)&gt;0,NOT(OR(D243="Owner",D243="GC",D243="Field",D243="Design team"))),NOT(ISNUMBER(E243)),E243&lt;-100000000,E243&gt;100000000,AND(LEN(G243)&gt;0,OR(NOT(ISNUMBER(G243)),G243&lt;-100000000,G243&gt;100000000)),AND(F243="Approved",LEN(G243)=0),AND(LEN(G243)&gt;0,F243&lt;&gt;"Approved"),AND(OR(F243="Approved",F243="Rejected",F243="Void"),LEN(H243)=0),AND(LEN(H243)&gt;0,NOT(AND(ISNUMBER(H243),H243&gt;=DATE(1950,1,1),H243&lt;=DATE(2099,12,31)))),IF(AND(AND(ISNUMBER(H243),H243&gt;=DATE(1950,1,1),H243&lt;=DATE(2099,12,31)),AND(ISNUMBER(B243),B243&gt;=DATE(1950,1,1),B243&lt;=DATE(2099,12,31))),H243&lt;B243,FALSE)),"Check inputs","OK"))))</f>
        <v/>
      </c>
    </row>
    <row r="244" spans="1:11" x14ac:dyDescent="0.25">
      <c r="A244" s="16"/>
      <c r="B244" s="17"/>
      <c r="C244" s="18"/>
      <c r="D244" s="16"/>
      <c r="E244" s="19"/>
      <c r="F244" s="16"/>
      <c r="G244" s="19"/>
      <c r="H244" s="17"/>
      <c r="I244" s="20" t="str">
        <f>IF(NOT(COUNTA(A244:H244)&gt;0),"",IF(NOT(AND(ISNUMBER(B244),B244&gt;=DATE(1950,1,1),B244&lt;=DATE(2099,12,31))),"",IF(F244="Pending",IF(AND(ISNUMBER(Dashboard!$B$4),Dashboard!$B$4&gt;=DATE(1950,1,1),Dashboard!$B$4&lt;=DATE(2099,12,31)),Dashboard!$B$4-B244,""),IF(AND(ISNUMBER(H244),H244&gt;=DATE(1950,1,1),H244&lt;=DATE(2099,12,31)),H244-B244,""))))</f>
        <v/>
      </c>
      <c r="J244" s="21" t="str">
        <f>IF(NOT(COUNTA(A244:H244)&gt;0),"",IF(NOT(AND(ISNUMBER('Change Orders'!$B$2),'Change Orders'!$B$2&gt;=0,'Change Orders'!$B$2&lt;=1000000000)),"Check data",'Change Orders'!$B$2+SUMIFS($G$5:G244,$F$5:F244,"Approved")))</f>
        <v/>
      </c>
      <c r="K244" s="22" t="str">
        <f>IF(NOT(COUNTA(A244:H244)&gt;0),"",IF(LEN(A244)=0,"Check ID",IF(SUMPRODUCT(--($A$5:$A$501=A244))&gt;1,"Duplicate ID",IF(OR(NOT(AND(ISNUMBER(B244),B244&gt;=DATE(1950,1,1),B244&lt;=DATE(2099,12,31))),NOT(OR(F244="Pending",F244="Approved",F244="Rejected",F244="Void")),AND(LEN(D244)&gt;0,NOT(OR(D244="Owner",D244="GC",D244="Field",D244="Design team"))),NOT(ISNUMBER(E244)),E244&lt;-100000000,E244&gt;100000000,AND(LEN(G244)&gt;0,OR(NOT(ISNUMBER(G244)),G244&lt;-100000000,G244&gt;100000000)),AND(F244="Approved",LEN(G244)=0),AND(LEN(G244)&gt;0,F244&lt;&gt;"Approved"),AND(OR(F244="Approved",F244="Rejected",F244="Void"),LEN(H244)=0),AND(LEN(H244)&gt;0,NOT(AND(ISNUMBER(H244),H244&gt;=DATE(1950,1,1),H244&lt;=DATE(2099,12,31)))),IF(AND(AND(ISNUMBER(H244),H244&gt;=DATE(1950,1,1),H244&lt;=DATE(2099,12,31)),AND(ISNUMBER(B244),B244&gt;=DATE(1950,1,1),B244&lt;=DATE(2099,12,31))),H244&lt;B244,FALSE)),"Check inputs","OK"))))</f>
        <v/>
      </c>
    </row>
    <row r="245" spans="1:11" x14ac:dyDescent="0.25">
      <c r="A245" s="16"/>
      <c r="B245" s="17"/>
      <c r="C245" s="18"/>
      <c r="D245" s="16"/>
      <c r="E245" s="19"/>
      <c r="F245" s="16"/>
      <c r="G245" s="19"/>
      <c r="H245" s="17"/>
      <c r="I245" s="20" t="str">
        <f>IF(NOT(COUNTA(A245:H245)&gt;0),"",IF(NOT(AND(ISNUMBER(B245),B245&gt;=DATE(1950,1,1),B245&lt;=DATE(2099,12,31))),"",IF(F245="Pending",IF(AND(ISNUMBER(Dashboard!$B$4),Dashboard!$B$4&gt;=DATE(1950,1,1),Dashboard!$B$4&lt;=DATE(2099,12,31)),Dashboard!$B$4-B245,""),IF(AND(ISNUMBER(H245),H245&gt;=DATE(1950,1,1),H245&lt;=DATE(2099,12,31)),H245-B245,""))))</f>
        <v/>
      </c>
      <c r="J245" s="21" t="str">
        <f>IF(NOT(COUNTA(A245:H245)&gt;0),"",IF(NOT(AND(ISNUMBER('Change Orders'!$B$2),'Change Orders'!$B$2&gt;=0,'Change Orders'!$B$2&lt;=1000000000)),"Check data",'Change Orders'!$B$2+SUMIFS($G$5:G245,$F$5:F245,"Approved")))</f>
        <v/>
      </c>
      <c r="K245" s="22" t="str">
        <f>IF(NOT(COUNTA(A245:H245)&gt;0),"",IF(LEN(A245)=0,"Check ID",IF(SUMPRODUCT(--($A$5:$A$501=A245))&gt;1,"Duplicate ID",IF(OR(NOT(AND(ISNUMBER(B245),B245&gt;=DATE(1950,1,1),B245&lt;=DATE(2099,12,31))),NOT(OR(F245="Pending",F245="Approved",F245="Rejected",F245="Void")),AND(LEN(D245)&gt;0,NOT(OR(D245="Owner",D245="GC",D245="Field",D245="Design team"))),NOT(ISNUMBER(E245)),E245&lt;-100000000,E245&gt;100000000,AND(LEN(G245)&gt;0,OR(NOT(ISNUMBER(G245)),G245&lt;-100000000,G245&gt;100000000)),AND(F245="Approved",LEN(G245)=0),AND(LEN(G245)&gt;0,F245&lt;&gt;"Approved"),AND(OR(F245="Approved",F245="Rejected",F245="Void"),LEN(H245)=0),AND(LEN(H245)&gt;0,NOT(AND(ISNUMBER(H245),H245&gt;=DATE(1950,1,1),H245&lt;=DATE(2099,12,31)))),IF(AND(AND(ISNUMBER(H245),H245&gt;=DATE(1950,1,1),H245&lt;=DATE(2099,12,31)),AND(ISNUMBER(B245),B245&gt;=DATE(1950,1,1),B245&lt;=DATE(2099,12,31))),H245&lt;B245,FALSE)),"Check inputs","OK"))))</f>
        <v/>
      </c>
    </row>
    <row r="246" spans="1:11" x14ac:dyDescent="0.25">
      <c r="A246" s="16"/>
      <c r="B246" s="17"/>
      <c r="C246" s="18"/>
      <c r="D246" s="16"/>
      <c r="E246" s="19"/>
      <c r="F246" s="16"/>
      <c r="G246" s="19"/>
      <c r="H246" s="17"/>
      <c r="I246" s="20" t="str">
        <f>IF(NOT(COUNTA(A246:H246)&gt;0),"",IF(NOT(AND(ISNUMBER(B246),B246&gt;=DATE(1950,1,1),B246&lt;=DATE(2099,12,31))),"",IF(F246="Pending",IF(AND(ISNUMBER(Dashboard!$B$4),Dashboard!$B$4&gt;=DATE(1950,1,1),Dashboard!$B$4&lt;=DATE(2099,12,31)),Dashboard!$B$4-B246,""),IF(AND(ISNUMBER(H246),H246&gt;=DATE(1950,1,1),H246&lt;=DATE(2099,12,31)),H246-B246,""))))</f>
        <v/>
      </c>
      <c r="J246" s="21" t="str">
        <f>IF(NOT(COUNTA(A246:H246)&gt;0),"",IF(NOT(AND(ISNUMBER('Change Orders'!$B$2),'Change Orders'!$B$2&gt;=0,'Change Orders'!$B$2&lt;=1000000000)),"Check data",'Change Orders'!$B$2+SUMIFS($G$5:G246,$F$5:F246,"Approved")))</f>
        <v/>
      </c>
      <c r="K246" s="22" t="str">
        <f>IF(NOT(COUNTA(A246:H246)&gt;0),"",IF(LEN(A246)=0,"Check ID",IF(SUMPRODUCT(--($A$5:$A$501=A246))&gt;1,"Duplicate ID",IF(OR(NOT(AND(ISNUMBER(B246),B246&gt;=DATE(1950,1,1),B246&lt;=DATE(2099,12,31))),NOT(OR(F246="Pending",F246="Approved",F246="Rejected",F246="Void")),AND(LEN(D246)&gt;0,NOT(OR(D246="Owner",D246="GC",D246="Field",D246="Design team"))),NOT(ISNUMBER(E246)),E246&lt;-100000000,E246&gt;100000000,AND(LEN(G246)&gt;0,OR(NOT(ISNUMBER(G246)),G246&lt;-100000000,G246&gt;100000000)),AND(F246="Approved",LEN(G246)=0),AND(LEN(G246)&gt;0,F246&lt;&gt;"Approved"),AND(OR(F246="Approved",F246="Rejected",F246="Void"),LEN(H246)=0),AND(LEN(H246)&gt;0,NOT(AND(ISNUMBER(H246),H246&gt;=DATE(1950,1,1),H246&lt;=DATE(2099,12,31)))),IF(AND(AND(ISNUMBER(H246),H246&gt;=DATE(1950,1,1),H246&lt;=DATE(2099,12,31)),AND(ISNUMBER(B246),B246&gt;=DATE(1950,1,1),B246&lt;=DATE(2099,12,31))),H246&lt;B246,FALSE)),"Check inputs","OK"))))</f>
        <v/>
      </c>
    </row>
    <row r="247" spans="1:11" x14ac:dyDescent="0.25">
      <c r="A247" s="16"/>
      <c r="B247" s="17"/>
      <c r="C247" s="18"/>
      <c r="D247" s="16"/>
      <c r="E247" s="19"/>
      <c r="F247" s="16"/>
      <c r="G247" s="19"/>
      <c r="H247" s="17"/>
      <c r="I247" s="20" t="str">
        <f>IF(NOT(COUNTA(A247:H247)&gt;0),"",IF(NOT(AND(ISNUMBER(B247),B247&gt;=DATE(1950,1,1),B247&lt;=DATE(2099,12,31))),"",IF(F247="Pending",IF(AND(ISNUMBER(Dashboard!$B$4),Dashboard!$B$4&gt;=DATE(1950,1,1),Dashboard!$B$4&lt;=DATE(2099,12,31)),Dashboard!$B$4-B247,""),IF(AND(ISNUMBER(H247),H247&gt;=DATE(1950,1,1),H247&lt;=DATE(2099,12,31)),H247-B247,""))))</f>
        <v/>
      </c>
      <c r="J247" s="21" t="str">
        <f>IF(NOT(COUNTA(A247:H247)&gt;0),"",IF(NOT(AND(ISNUMBER('Change Orders'!$B$2),'Change Orders'!$B$2&gt;=0,'Change Orders'!$B$2&lt;=1000000000)),"Check data",'Change Orders'!$B$2+SUMIFS($G$5:G247,$F$5:F247,"Approved")))</f>
        <v/>
      </c>
      <c r="K247" s="22" t="str">
        <f>IF(NOT(COUNTA(A247:H247)&gt;0),"",IF(LEN(A247)=0,"Check ID",IF(SUMPRODUCT(--($A$5:$A$501=A247))&gt;1,"Duplicate ID",IF(OR(NOT(AND(ISNUMBER(B247),B247&gt;=DATE(1950,1,1),B247&lt;=DATE(2099,12,31))),NOT(OR(F247="Pending",F247="Approved",F247="Rejected",F247="Void")),AND(LEN(D247)&gt;0,NOT(OR(D247="Owner",D247="GC",D247="Field",D247="Design team"))),NOT(ISNUMBER(E247)),E247&lt;-100000000,E247&gt;100000000,AND(LEN(G247)&gt;0,OR(NOT(ISNUMBER(G247)),G247&lt;-100000000,G247&gt;100000000)),AND(F247="Approved",LEN(G247)=0),AND(LEN(G247)&gt;0,F247&lt;&gt;"Approved"),AND(OR(F247="Approved",F247="Rejected",F247="Void"),LEN(H247)=0),AND(LEN(H247)&gt;0,NOT(AND(ISNUMBER(H247),H247&gt;=DATE(1950,1,1),H247&lt;=DATE(2099,12,31)))),IF(AND(AND(ISNUMBER(H247),H247&gt;=DATE(1950,1,1),H247&lt;=DATE(2099,12,31)),AND(ISNUMBER(B247),B247&gt;=DATE(1950,1,1),B247&lt;=DATE(2099,12,31))),H247&lt;B247,FALSE)),"Check inputs","OK"))))</f>
        <v/>
      </c>
    </row>
    <row r="248" spans="1:11" x14ac:dyDescent="0.25">
      <c r="A248" s="16"/>
      <c r="B248" s="17"/>
      <c r="C248" s="18"/>
      <c r="D248" s="16"/>
      <c r="E248" s="19"/>
      <c r="F248" s="16"/>
      <c r="G248" s="19"/>
      <c r="H248" s="17"/>
      <c r="I248" s="20" t="str">
        <f>IF(NOT(COUNTA(A248:H248)&gt;0),"",IF(NOT(AND(ISNUMBER(B248),B248&gt;=DATE(1950,1,1),B248&lt;=DATE(2099,12,31))),"",IF(F248="Pending",IF(AND(ISNUMBER(Dashboard!$B$4),Dashboard!$B$4&gt;=DATE(1950,1,1),Dashboard!$B$4&lt;=DATE(2099,12,31)),Dashboard!$B$4-B248,""),IF(AND(ISNUMBER(H248),H248&gt;=DATE(1950,1,1),H248&lt;=DATE(2099,12,31)),H248-B248,""))))</f>
        <v/>
      </c>
      <c r="J248" s="21" t="str">
        <f>IF(NOT(COUNTA(A248:H248)&gt;0),"",IF(NOT(AND(ISNUMBER('Change Orders'!$B$2),'Change Orders'!$B$2&gt;=0,'Change Orders'!$B$2&lt;=1000000000)),"Check data",'Change Orders'!$B$2+SUMIFS($G$5:G248,$F$5:F248,"Approved")))</f>
        <v/>
      </c>
      <c r="K248" s="22" t="str">
        <f>IF(NOT(COUNTA(A248:H248)&gt;0),"",IF(LEN(A248)=0,"Check ID",IF(SUMPRODUCT(--($A$5:$A$501=A248))&gt;1,"Duplicate ID",IF(OR(NOT(AND(ISNUMBER(B248),B248&gt;=DATE(1950,1,1),B248&lt;=DATE(2099,12,31))),NOT(OR(F248="Pending",F248="Approved",F248="Rejected",F248="Void")),AND(LEN(D248)&gt;0,NOT(OR(D248="Owner",D248="GC",D248="Field",D248="Design team"))),NOT(ISNUMBER(E248)),E248&lt;-100000000,E248&gt;100000000,AND(LEN(G248)&gt;0,OR(NOT(ISNUMBER(G248)),G248&lt;-100000000,G248&gt;100000000)),AND(F248="Approved",LEN(G248)=0),AND(LEN(G248)&gt;0,F248&lt;&gt;"Approved"),AND(OR(F248="Approved",F248="Rejected",F248="Void"),LEN(H248)=0),AND(LEN(H248)&gt;0,NOT(AND(ISNUMBER(H248),H248&gt;=DATE(1950,1,1),H248&lt;=DATE(2099,12,31)))),IF(AND(AND(ISNUMBER(H248),H248&gt;=DATE(1950,1,1),H248&lt;=DATE(2099,12,31)),AND(ISNUMBER(B248),B248&gt;=DATE(1950,1,1),B248&lt;=DATE(2099,12,31))),H248&lt;B248,FALSE)),"Check inputs","OK"))))</f>
        <v/>
      </c>
    </row>
    <row r="249" spans="1:11" x14ac:dyDescent="0.25">
      <c r="A249" s="16"/>
      <c r="B249" s="17"/>
      <c r="C249" s="18"/>
      <c r="D249" s="16"/>
      <c r="E249" s="19"/>
      <c r="F249" s="16"/>
      <c r="G249" s="19"/>
      <c r="H249" s="17"/>
      <c r="I249" s="20" t="str">
        <f>IF(NOT(COUNTA(A249:H249)&gt;0),"",IF(NOT(AND(ISNUMBER(B249),B249&gt;=DATE(1950,1,1),B249&lt;=DATE(2099,12,31))),"",IF(F249="Pending",IF(AND(ISNUMBER(Dashboard!$B$4),Dashboard!$B$4&gt;=DATE(1950,1,1),Dashboard!$B$4&lt;=DATE(2099,12,31)),Dashboard!$B$4-B249,""),IF(AND(ISNUMBER(H249),H249&gt;=DATE(1950,1,1),H249&lt;=DATE(2099,12,31)),H249-B249,""))))</f>
        <v/>
      </c>
      <c r="J249" s="21" t="str">
        <f>IF(NOT(COUNTA(A249:H249)&gt;0),"",IF(NOT(AND(ISNUMBER('Change Orders'!$B$2),'Change Orders'!$B$2&gt;=0,'Change Orders'!$B$2&lt;=1000000000)),"Check data",'Change Orders'!$B$2+SUMIFS($G$5:G249,$F$5:F249,"Approved")))</f>
        <v/>
      </c>
      <c r="K249" s="22" t="str">
        <f>IF(NOT(COUNTA(A249:H249)&gt;0),"",IF(LEN(A249)=0,"Check ID",IF(SUMPRODUCT(--($A$5:$A$501=A249))&gt;1,"Duplicate ID",IF(OR(NOT(AND(ISNUMBER(B249),B249&gt;=DATE(1950,1,1),B249&lt;=DATE(2099,12,31))),NOT(OR(F249="Pending",F249="Approved",F249="Rejected",F249="Void")),AND(LEN(D249)&gt;0,NOT(OR(D249="Owner",D249="GC",D249="Field",D249="Design team"))),NOT(ISNUMBER(E249)),E249&lt;-100000000,E249&gt;100000000,AND(LEN(G249)&gt;0,OR(NOT(ISNUMBER(G249)),G249&lt;-100000000,G249&gt;100000000)),AND(F249="Approved",LEN(G249)=0),AND(LEN(G249)&gt;0,F249&lt;&gt;"Approved"),AND(OR(F249="Approved",F249="Rejected",F249="Void"),LEN(H249)=0),AND(LEN(H249)&gt;0,NOT(AND(ISNUMBER(H249),H249&gt;=DATE(1950,1,1),H249&lt;=DATE(2099,12,31)))),IF(AND(AND(ISNUMBER(H249),H249&gt;=DATE(1950,1,1),H249&lt;=DATE(2099,12,31)),AND(ISNUMBER(B249),B249&gt;=DATE(1950,1,1),B249&lt;=DATE(2099,12,31))),H249&lt;B249,FALSE)),"Check inputs","OK"))))</f>
        <v/>
      </c>
    </row>
    <row r="250" spans="1:11" x14ac:dyDescent="0.25">
      <c r="A250" s="16"/>
      <c r="B250" s="17"/>
      <c r="C250" s="18"/>
      <c r="D250" s="16"/>
      <c r="E250" s="19"/>
      <c r="F250" s="16"/>
      <c r="G250" s="19"/>
      <c r="H250" s="17"/>
      <c r="I250" s="20" t="str">
        <f>IF(NOT(COUNTA(A250:H250)&gt;0),"",IF(NOT(AND(ISNUMBER(B250),B250&gt;=DATE(1950,1,1),B250&lt;=DATE(2099,12,31))),"",IF(F250="Pending",IF(AND(ISNUMBER(Dashboard!$B$4),Dashboard!$B$4&gt;=DATE(1950,1,1),Dashboard!$B$4&lt;=DATE(2099,12,31)),Dashboard!$B$4-B250,""),IF(AND(ISNUMBER(H250),H250&gt;=DATE(1950,1,1),H250&lt;=DATE(2099,12,31)),H250-B250,""))))</f>
        <v/>
      </c>
      <c r="J250" s="21" t="str">
        <f>IF(NOT(COUNTA(A250:H250)&gt;0),"",IF(NOT(AND(ISNUMBER('Change Orders'!$B$2),'Change Orders'!$B$2&gt;=0,'Change Orders'!$B$2&lt;=1000000000)),"Check data",'Change Orders'!$B$2+SUMIFS($G$5:G250,$F$5:F250,"Approved")))</f>
        <v/>
      </c>
      <c r="K250" s="22" t="str">
        <f>IF(NOT(COUNTA(A250:H250)&gt;0),"",IF(LEN(A250)=0,"Check ID",IF(SUMPRODUCT(--($A$5:$A$501=A250))&gt;1,"Duplicate ID",IF(OR(NOT(AND(ISNUMBER(B250),B250&gt;=DATE(1950,1,1),B250&lt;=DATE(2099,12,31))),NOT(OR(F250="Pending",F250="Approved",F250="Rejected",F250="Void")),AND(LEN(D250)&gt;0,NOT(OR(D250="Owner",D250="GC",D250="Field",D250="Design team"))),NOT(ISNUMBER(E250)),E250&lt;-100000000,E250&gt;100000000,AND(LEN(G250)&gt;0,OR(NOT(ISNUMBER(G250)),G250&lt;-100000000,G250&gt;100000000)),AND(F250="Approved",LEN(G250)=0),AND(LEN(G250)&gt;0,F250&lt;&gt;"Approved"),AND(OR(F250="Approved",F250="Rejected",F250="Void"),LEN(H250)=0),AND(LEN(H250)&gt;0,NOT(AND(ISNUMBER(H250),H250&gt;=DATE(1950,1,1),H250&lt;=DATE(2099,12,31)))),IF(AND(AND(ISNUMBER(H250),H250&gt;=DATE(1950,1,1),H250&lt;=DATE(2099,12,31)),AND(ISNUMBER(B250),B250&gt;=DATE(1950,1,1),B250&lt;=DATE(2099,12,31))),H250&lt;B250,FALSE)),"Check inputs","OK"))))</f>
        <v/>
      </c>
    </row>
    <row r="251" spans="1:11" x14ac:dyDescent="0.25">
      <c r="A251" s="16"/>
      <c r="B251" s="17"/>
      <c r="C251" s="18"/>
      <c r="D251" s="16"/>
      <c r="E251" s="19"/>
      <c r="F251" s="16"/>
      <c r="G251" s="19"/>
      <c r="H251" s="17"/>
      <c r="I251" s="20" t="str">
        <f>IF(NOT(COUNTA(A251:H251)&gt;0),"",IF(NOT(AND(ISNUMBER(B251),B251&gt;=DATE(1950,1,1),B251&lt;=DATE(2099,12,31))),"",IF(F251="Pending",IF(AND(ISNUMBER(Dashboard!$B$4),Dashboard!$B$4&gt;=DATE(1950,1,1),Dashboard!$B$4&lt;=DATE(2099,12,31)),Dashboard!$B$4-B251,""),IF(AND(ISNUMBER(H251),H251&gt;=DATE(1950,1,1),H251&lt;=DATE(2099,12,31)),H251-B251,""))))</f>
        <v/>
      </c>
      <c r="J251" s="21" t="str">
        <f>IF(NOT(COUNTA(A251:H251)&gt;0),"",IF(NOT(AND(ISNUMBER('Change Orders'!$B$2),'Change Orders'!$B$2&gt;=0,'Change Orders'!$B$2&lt;=1000000000)),"Check data",'Change Orders'!$B$2+SUMIFS($G$5:G251,$F$5:F251,"Approved")))</f>
        <v/>
      </c>
      <c r="K251" s="22" t="str">
        <f>IF(NOT(COUNTA(A251:H251)&gt;0),"",IF(LEN(A251)=0,"Check ID",IF(SUMPRODUCT(--($A$5:$A$501=A251))&gt;1,"Duplicate ID",IF(OR(NOT(AND(ISNUMBER(B251),B251&gt;=DATE(1950,1,1),B251&lt;=DATE(2099,12,31))),NOT(OR(F251="Pending",F251="Approved",F251="Rejected",F251="Void")),AND(LEN(D251)&gt;0,NOT(OR(D251="Owner",D251="GC",D251="Field",D251="Design team"))),NOT(ISNUMBER(E251)),E251&lt;-100000000,E251&gt;100000000,AND(LEN(G251)&gt;0,OR(NOT(ISNUMBER(G251)),G251&lt;-100000000,G251&gt;100000000)),AND(F251="Approved",LEN(G251)=0),AND(LEN(G251)&gt;0,F251&lt;&gt;"Approved"),AND(OR(F251="Approved",F251="Rejected",F251="Void"),LEN(H251)=0),AND(LEN(H251)&gt;0,NOT(AND(ISNUMBER(H251),H251&gt;=DATE(1950,1,1),H251&lt;=DATE(2099,12,31)))),IF(AND(AND(ISNUMBER(H251),H251&gt;=DATE(1950,1,1),H251&lt;=DATE(2099,12,31)),AND(ISNUMBER(B251),B251&gt;=DATE(1950,1,1),B251&lt;=DATE(2099,12,31))),H251&lt;B251,FALSE)),"Check inputs","OK"))))</f>
        <v/>
      </c>
    </row>
    <row r="252" spans="1:11" x14ac:dyDescent="0.25">
      <c r="A252" s="16"/>
      <c r="B252" s="17"/>
      <c r="C252" s="18"/>
      <c r="D252" s="16"/>
      <c r="E252" s="19"/>
      <c r="F252" s="16"/>
      <c r="G252" s="19"/>
      <c r="H252" s="17"/>
      <c r="I252" s="20" t="str">
        <f>IF(NOT(COUNTA(A252:H252)&gt;0),"",IF(NOT(AND(ISNUMBER(B252),B252&gt;=DATE(1950,1,1),B252&lt;=DATE(2099,12,31))),"",IF(F252="Pending",IF(AND(ISNUMBER(Dashboard!$B$4),Dashboard!$B$4&gt;=DATE(1950,1,1),Dashboard!$B$4&lt;=DATE(2099,12,31)),Dashboard!$B$4-B252,""),IF(AND(ISNUMBER(H252),H252&gt;=DATE(1950,1,1),H252&lt;=DATE(2099,12,31)),H252-B252,""))))</f>
        <v/>
      </c>
      <c r="J252" s="21" t="str">
        <f>IF(NOT(COUNTA(A252:H252)&gt;0),"",IF(NOT(AND(ISNUMBER('Change Orders'!$B$2),'Change Orders'!$B$2&gt;=0,'Change Orders'!$B$2&lt;=1000000000)),"Check data",'Change Orders'!$B$2+SUMIFS($G$5:G252,$F$5:F252,"Approved")))</f>
        <v/>
      </c>
      <c r="K252" s="22" t="str">
        <f>IF(NOT(COUNTA(A252:H252)&gt;0),"",IF(LEN(A252)=0,"Check ID",IF(SUMPRODUCT(--($A$5:$A$501=A252))&gt;1,"Duplicate ID",IF(OR(NOT(AND(ISNUMBER(B252),B252&gt;=DATE(1950,1,1),B252&lt;=DATE(2099,12,31))),NOT(OR(F252="Pending",F252="Approved",F252="Rejected",F252="Void")),AND(LEN(D252)&gt;0,NOT(OR(D252="Owner",D252="GC",D252="Field",D252="Design team"))),NOT(ISNUMBER(E252)),E252&lt;-100000000,E252&gt;100000000,AND(LEN(G252)&gt;0,OR(NOT(ISNUMBER(G252)),G252&lt;-100000000,G252&gt;100000000)),AND(F252="Approved",LEN(G252)=0),AND(LEN(G252)&gt;0,F252&lt;&gt;"Approved"),AND(OR(F252="Approved",F252="Rejected",F252="Void"),LEN(H252)=0),AND(LEN(H252)&gt;0,NOT(AND(ISNUMBER(H252),H252&gt;=DATE(1950,1,1),H252&lt;=DATE(2099,12,31)))),IF(AND(AND(ISNUMBER(H252),H252&gt;=DATE(1950,1,1),H252&lt;=DATE(2099,12,31)),AND(ISNUMBER(B252),B252&gt;=DATE(1950,1,1),B252&lt;=DATE(2099,12,31))),H252&lt;B252,FALSE)),"Check inputs","OK"))))</f>
        <v/>
      </c>
    </row>
    <row r="253" spans="1:11" x14ac:dyDescent="0.25">
      <c r="A253" s="16"/>
      <c r="B253" s="17"/>
      <c r="C253" s="18"/>
      <c r="D253" s="16"/>
      <c r="E253" s="19"/>
      <c r="F253" s="16"/>
      <c r="G253" s="19"/>
      <c r="H253" s="17"/>
      <c r="I253" s="20" t="str">
        <f>IF(NOT(COUNTA(A253:H253)&gt;0),"",IF(NOT(AND(ISNUMBER(B253),B253&gt;=DATE(1950,1,1),B253&lt;=DATE(2099,12,31))),"",IF(F253="Pending",IF(AND(ISNUMBER(Dashboard!$B$4),Dashboard!$B$4&gt;=DATE(1950,1,1),Dashboard!$B$4&lt;=DATE(2099,12,31)),Dashboard!$B$4-B253,""),IF(AND(ISNUMBER(H253),H253&gt;=DATE(1950,1,1),H253&lt;=DATE(2099,12,31)),H253-B253,""))))</f>
        <v/>
      </c>
      <c r="J253" s="21" t="str">
        <f>IF(NOT(COUNTA(A253:H253)&gt;0),"",IF(NOT(AND(ISNUMBER('Change Orders'!$B$2),'Change Orders'!$B$2&gt;=0,'Change Orders'!$B$2&lt;=1000000000)),"Check data",'Change Orders'!$B$2+SUMIFS($G$5:G253,$F$5:F253,"Approved")))</f>
        <v/>
      </c>
      <c r="K253" s="22" t="str">
        <f>IF(NOT(COUNTA(A253:H253)&gt;0),"",IF(LEN(A253)=0,"Check ID",IF(SUMPRODUCT(--($A$5:$A$501=A253))&gt;1,"Duplicate ID",IF(OR(NOT(AND(ISNUMBER(B253),B253&gt;=DATE(1950,1,1),B253&lt;=DATE(2099,12,31))),NOT(OR(F253="Pending",F253="Approved",F253="Rejected",F253="Void")),AND(LEN(D253)&gt;0,NOT(OR(D253="Owner",D253="GC",D253="Field",D253="Design team"))),NOT(ISNUMBER(E253)),E253&lt;-100000000,E253&gt;100000000,AND(LEN(G253)&gt;0,OR(NOT(ISNUMBER(G253)),G253&lt;-100000000,G253&gt;100000000)),AND(F253="Approved",LEN(G253)=0),AND(LEN(G253)&gt;0,F253&lt;&gt;"Approved"),AND(OR(F253="Approved",F253="Rejected",F253="Void"),LEN(H253)=0),AND(LEN(H253)&gt;0,NOT(AND(ISNUMBER(H253),H253&gt;=DATE(1950,1,1),H253&lt;=DATE(2099,12,31)))),IF(AND(AND(ISNUMBER(H253),H253&gt;=DATE(1950,1,1),H253&lt;=DATE(2099,12,31)),AND(ISNUMBER(B253),B253&gt;=DATE(1950,1,1),B253&lt;=DATE(2099,12,31))),H253&lt;B253,FALSE)),"Check inputs","OK"))))</f>
        <v/>
      </c>
    </row>
    <row r="254" spans="1:11" x14ac:dyDescent="0.25">
      <c r="A254" s="16"/>
      <c r="B254" s="17"/>
      <c r="C254" s="18"/>
      <c r="D254" s="16"/>
      <c r="E254" s="19"/>
      <c r="F254" s="16"/>
      <c r="G254" s="19"/>
      <c r="H254" s="17"/>
      <c r="I254" s="20" t="str">
        <f>IF(NOT(COUNTA(A254:H254)&gt;0),"",IF(NOT(AND(ISNUMBER(B254),B254&gt;=DATE(1950,1,1),B254&lt;=DATE(2099,12,31))),"",IF(F254="Pending",IF(AND(ISNUMBER(Dashboard!$B$4),Dashboard!$B$4&gt;=DATE(1950,1,1),Dashboard!$B$4&lt;=DATE(2099,12,31)),Dashboard!$B$4-B254,""),IF(AND(ISNUMBER(H254),H254&gt;=DATE(1950,1,1),H254&lt;=DATE(2099,12,31)),H254-B254,""))))</f>
        <v/>
      </c>
      <c r="J254" s="21" t="str">
        <f>IF(NOT(COUNTA(A254:H254)&gt;0),"",IF(NOT(AND(ISNUMBER('Change Orders'!$B$2),'Change Orders'!$B$2&gt;=0,'Change Orders'!$B$2&lt;=1000000000)),"Check data",'Change Orders'!$B$2+SUMIFS($G$5:G254,$F$5:F254,"Approved")))</f>
        <v/>
      </c>
      <c r="K254" s="22" t="str">
        <f>IF(NOT(COUNTA(A254:H254)&gt;0),"",IF(LEN(A254)=0,"Check ID",IF(SUMPRODUCT(--($A$5:$A$501=A254))&gt;1,"Duplicate ID",IF(OR(NOT(AND(ISNUMBER(B254),B254&gt;=DATE(1950,1,1),B254&lt;=DATE(2099,12,31))),NOT(OR(F254="Pending",F254="Approved",F254="Rejected",F254="Void")),AND(LEN(D254)&gt;0,NOT(OR(D254="Owner",D254="GC",D254="Field",D254="Design team"))),NOT(ISNUMBER(E254)),E254&lt;-100000000,E254&gt;100000000,AND(LEN(G254)&gt;0,OR(NOT(ISNUMBER(G254)),G254&lt;-100000000,G254&gt;100000000)),AND(F254="Approved",LEN(G254)=0),AND(LEN(G254)&gt;0,F254&lt;&gt;"Approved"),AND(OR(F254="Approved",F254="Rejected",F254="Void"),LEN(H254)=0),AND(LEN(H254)&gt;0,NOT(AND(ISNUMBER(H254),H254&gt;=DATE(1950,1,1),H254&lt;=DATE(2099,12,31)))),IF(AND(AND(ISNUMBER(H254),H254&gt;=DATE(1950,1,1),H254&lt;=DATE(2099,12,31)),AND(ISNUMBER(B254),B254&gt;=DATE(1950,1,1),B254&lt;=DATE(2099,12,31))),H254&lt;B254,FALSE)),"Check inputs","OK"))))</f>
        <v/>
      </c>
    </row>
    <row r="255" spans="1:11" x14ac:dyDescent="0.25">
      <c r="A255" s="16"/>
      <c r="B255" s="17"/>
      <c r="C255" s="18"/>
      <c r="D255" s="16"/>
      <c r="E255" s="19"/>
      <c r="F255" s="16"/>
      <c r="G255" s="19"/>
      <c r="H255" s="17"/>
      <c r="I255" s="20" t="str">
        <f>IF(NOT(COUNTA(A255:H255)&gt;0),"",IF(NOT(AND(ISNUMBER(B255),B255&gt;=DATE(1950,1,1),B255&lt;=DATE(2099,12,31))),"",IF(F255="Pending",IF(AND(ISNUMBER(Dashboard!$B$4),Dashboard!$B$4&gt;=DATE(1950,1,1),Dashboard!$B$4&lt;=DATE(2099,12,31)),Dashboard!$B$4-B255,""),IF(AND(ISNUMBER(H255),H255&gt;=DATE(1950,1,1),H255&lt;=DATE(2099,12,31)),H255-B255,""))))</f>
        <v/>
      </c>
      <c r="J255" s="21" t="str">
        <f>IF(NOT(COUNTA(A255:H255)&gt;0),"",IF(NOT(AND(ISNUMBER('Change Orders'!$B$2),'Change Orders'!$B$2&gt;=0,'Change Orders'!$B$2&lt;=1000000000)),"Check data",'Change Orders'!$B$2+SUMIFS($G$5:G255,$F$5:F255,"Approved")))</f>
        <v/>
      </c>
      <c r="K255" s="22" t="str">
        <f>IF(NOT(COUNTA(A255:H255)&gt;0),"",IF(LEN(A255)=0,"Check ID",IF(SUMPRODUCT(--($A$5:$A$501=A255))&gt;1,"Duplicate ID",IF(OR(NOT(AND(ISNUMBER(B255),B255&gt;=DATE(1950,1,1),B255&lt;=DATE(2099,12,31))),NOT(OR(F255="Pending",F255="Approved",F255="Rejected",F255="Void")),AND(LEN(D255)&gt;0,NOT(OR(D255="Owner",D255="GC",D255="Field",D255="Design team"))),NOT(ISNUMBER(E255)),E255&lt;-100000000,E255&gt;100000000,AND(LEN(G255)&gt;0,OR(NOT(ISNUMBER(G255)),G255&lt;-100000000,G255&gt;100000000)),AND(F255="Approved",LEN(G255)=0),AND(LEN(G255)&gt;0,F255&lt;&gt;"Approved"),AND(OR(F255="Approved",F255="Rejected",F255="Void"),LEN(H255)=0),AND(LEN(H255)&gt;0,NOT(AND(ISNUMBER(H255),H255&gt;=DATE(1950,1,1),H255&lt;=DATE(2099,12,31)))),IF(AND(AND(ISNUMBER(H255),H255&gt;=DATE(1950,1,1),H255&lt;=DATE(2099,12,31)),AND(ISNUMBER(B255),B255&gt;=DATE(1950,1,1),B255&lt;=DATE(2099,12,31))),H255&lt;B255,FALSE)),"Check inputs","OK"))))</f>
        <v/>
      </c>
    </row>
    <row r="256" spans="1:11" x14ac:dyDescent="0.25">
      <c r="A256" s="16"/>
      <c r="B256" s="17"/>
      <c r="C256" s="18"/>
      <c r="D256" s="16"/>
      <c r="E256" s="19"/>
      <c r="F256" s="16"/>
      <c r="G256" s="19"/>
      <c r="H256" s="17"/>
      <c r="I256" s="20" t="str">
        <f>IF(NOT(COUNTA(A256:H256)&gt;0),"",IF(NOT(AND(ISNUMBER(B256),B256&gt;=DATE(1950,1,1),B256&lt;=DATE(2099,12,31))),"",IF(F256="Pending",IF(AND(ISNUMBER(Dashboard!$B$4),Dashboard!$B$4&gt;=DATE(1950,1,1),Dashboard!$B$4&lt;=DATE(2099,12,31)),Dashboard!$B$4-B256,""),IF(AND(ISNUMBER(H256),H256&gt;=DATE(1950,1,1),H256&lt;=DATE(2099,12,31)),H256-B256,""))))</f>
        <v/>
      </c>
      <c r="J256" s="21" t="str">
        <f>IF(NOT(COUNTA(A256:H256)&gt;0),"",IF(NOT(AND(ISNUMBER('Change Orders'!$B$2),'Change Orders'!$B$2&gt;=0,'Change Orders'!$B$2&lt;=1000000000)),"Check data",'Change Orders'!$B$2+SUMIFS($G$5:G256,$F$5:F256,"Approved")))</f>
        <v/>
      </c>
      <c r="K256" s="22" t="str">
        <f>IF(NOT(COUNTA(A256:H256)&gt;0),"",IF(LEN(A256)=0,"Check ID",IF(SUMPRODUCT(--($A$5:$A$501=A256))&gt;1,"Duplicate ID",IF(OR(NOT(AND(ISNUMBER(B256),B256&gt;=DATE(1950,1,1),B256&lt;=DATE(2099,12,31))),NOT(OR(F256="Pending",F256="Approved",F256="Rejected",F256="Void")),AND(LEN(D256)&gt;0,NOT(OR(D256="Owner",D256="GC",D256="Field",D256="Design team"))),NOT(ISNUMBER(E256)),E256&lt;-100000000,E256&gt;100000000,AND(LEN(G256)&gt;0,OR(NOT(ISNUMBER(G256)),G256&lt;-100000000,G256&gt;100000000)),AND(F256="Approved",LEN(G256)=0),AND(LEN(G256)&gt;0,F256&lt;&gt;"Approved"),AND(OR(F256="Approved",F256="Rejected",F256="Void"),LEN(H256)=0),AND(LEN(H256)&gt;0,NOT(AND(ISNUMBER(H256),H256&gt;=DATE(1950,1,1),H256&lt;=DATE(2099,12,31)))),IF(AND(AND(ISNUMBER(H256),H256&gt;=DATE(1950,1,1),H256&lt;=DATE(2099,12,31)),AND(ISNUMBER(B256),B256&gt;=DATE(1950,1,1),B256&lt;=DATE(2099,12,31))),H256&lt;B256,FALSE)),"Check inputs","OK"))))</f>
        <v/>
      </c>
    </row>
    <row r="257" spans="1:11" x14ac:dyDescent="0.25">
      <c r="A257" s="16"/>
      <c r="B257" s="17"/>
      <c r="C257" s="18"/>
      <c r="D257" s="16"/>
      <c r="E257" s="19"/>
      <c r="F257" s="16"/>
      <c r="G257" s="19"/>
      <c r="H257" s="17"/>
      <c r="I257" s="20" t="str">
        <f>IF(NOT(COUNTA(A257:H257)&gt;0),"",IF(NOT(AND(ISNUMBER(B257),B257&gt;=DATE(1950,1,1),B257&lt;=DATE(2099,12,31))),"",IF(F257="Pending",IF(AND(ISNUMBER(Dashboard!$B$4),Dashboard!$B$4&gt;=DATE(1950,1,1),Dashboard!$B$4&lt;=DATE(2099,12,31)),Dashboard!$B$4-B257,""),IF(AND(ISNUMBER(H257),H257&gt;=DATE(1950,1,1),H257&lt;=DATE(2099,12,31)),H257-B257,""))))</f>
        <v/>
      </c>
      <c r="J257" s="21" t="str">
        <f>IF(NOT(COUNTA(A257:H257)&gt;0),"",IF(NOT(AND(ISNUMBER('Change Orders'!$B$2),'Change Orders'!$B$2&gt;=0,'Change Orders'!$B$2&lt;=1000000000)),"Check data",'Change Orders'!$B$2+SUMIFS($G$5:G257,$F$5:F257,"Approved")))</f>
        <v/>
      </c>
      <c r="K257" s="22" t="str">
        <f>IF(NOT(COUNTA(A257:H257)&gt;0),"",IF(LEN(A257)=0,"Check ID",IF(SUMPRODUCT(--($A$5:$A$501=A257))&gt;1,"Duplicate ID",IF(OR(NOT(AND(ISNUMBER(B257),B257&gt;=DATE(1950,1,1),B257&lt;=DATE(2099,12,31))),NOT(OR(F257="Pending",F257="Approved",F257="Rejected",F257="Void")),AND(LEN(D257)&gt;0,NOT(OR(D257="Owner",D257="GC",D257="Field",D257="Design team"))),NOT(ISNUMBER(E257)),E257&lt;-100000000,E257&gt;100000000,AND(LEN(G257)&gt;0,OR(NOT(ISNUMBER(G257)),G257&lt;-100000000,G257&gt;100000000)),AND(F257="Approved",LEN(G257)=0),AND(LEN(G257)&gt;0,F257&lt;&gt;"Approved"),AND(OR(F257="Approved",F257="Rejected",F257="Void"),LEN(H257)=0),AND(LEN(H257)&gt;0,NOT(AND(ISNUMBER(H257),H257&gt;=DATE(1950,1,1),H257&lt;=DATE(2099,12,31)))),IF(AND(AND(ISNUMBER(H257),H257&gt;=DATE(1950,1,1),H257&lt;=DATE(2099,12,31)),AND(ISNUMBER(B257),B257&gt;=DATE(1950,1,1),B257&lt;=DATE(2099,12,31))),H257&lt;B257,FALSE)),"Check inputs","OK"))))</f>
        <v/>
      </c>
    </row>
    <row r="258" spans="1:11" x14ac:dyDescent="0.25">
      <c r="A258" s="16"/>
      <c r="B258" s="17"/>
      <c r="C258" s="18"/>
      <c r="D258" s="16"/>
      <c r="E258" s="19"/>
      <c r="F258" s="16"/>
      <c r="G258" s="19"/>
      <c r="H258" s="17"/>
      <c r="I258" s="20" t="str">
        <f>IF(NOT(COUNTA(A258:H258)&gt;0),"",IF(NOT(AND(ISNUMBER(B258),B258&gt;=DATE(1950,1,1),B258&lt;=DATE(2099,12,31))),"",IF(F258="Pending",IF(AND(ISNUMBER(Dashboard!$B$4),Dashboard!$B$4&gt;=DATE(1950,1,1),Dashboard!$B$4&lt;=DATE(2099,12,31)),Dashboard!$B$4-B258,""),IF(AND(ISNUMBER(H258),H258&gt;=DATE(1950,1,1),H258&lt;=DATE(2099,12,31)),H258-B258,""))))</f>
        <v/>
      </c>
      <c r="J258" s="21" t="str">
        <f>IF(NOT(COUNTA(A258:H258)&gt;0),"",IF(NOT(AND(ISNUMBER('Change Orders'!$B$2),'Change Orders'!$B$2&gt;=0,'Change Orders'!$B$2&lt;=1000000000)),"Check data",'Change Orders'!$B$2+SUMIFS($G$5:G258,$F$5:F258,"Approved")))</f>
        <v/>
      </c>
      <c r="K258" s="22" t="str">
        <f>IF(NOT(COUNTA(A258:H258)&gt;0),"",IF(LEN(A258)=0,"Check ID",IF(SUMPRODUCT(--($A$5:$A$501=A258))&gt;1,"Duplicate ID",IF(OR(NOT(AND(ISNUMBER(B258),B258&gt;=DATE(1950,1,1),B258&lt;=DATE(2099,12,31))),NOT(OR(F258="Pending",F258="Approved",F258="Rejected",F258="Void")),AND(LEN(D258)&gt;0,NOT(OR(D258="Owner",D258="GC",D258="Field",D258="Design team"))),NOT(ISNUMBER(E258)),E258&lt;-100000000,E258&gt;100000000,AND(LEN(G258)&gt;0,OR(NOT(ISNUMBER(G258)),G258&lt;-100000000,G258&gt;100000000)),AND(F258="Approved",LEN(G258)=0),AND(LEN(G258)&gt;0,F258&lt;&gt;"Approved"),AND(OR(F258="Approved",F258="Rejected",F258="Void"),LEN(H258)=0),AND(LEN(H258)&gt;0,NOT(AND(ISNUMBER(H258),H258&gt;=DATE(1950,1,1),H258&lt;=DATE(2099,12,31)))),IF(AND(AND(ISNUMBER(H258),H258&gt;=DATE(1950,1,1),H258&lt;=DATE(2099,12,31)),AND(ISNUMBER(B258),B258&gt;=DATE(1950,1,1),B258&lt;=DATE(2099,12,31))),H258&lt;B258,FALSE)),"Check inputs","OK"))))</f>
        <v/>
      </c>
    </row>
    <row r="259" spans="1:11" x14ac:dyDescent="0.25">
      <c r="A259" s="16"/>
      <c r="B259" s="17"/>
      <c r="C259" s="18"/>
      <c r="D259" s="16"/>
      <c r="E259" s="19"/>
      <c r="F259" s="16"/>
      <c r="G259" s="19"/>
      <c r="H259" s="17"/>
      <c r="I259" s="20" t="str">
        <f>IF(NOT(COUNTA(A259:H259)&gt;0),"",IF(NOT(AND(ISNUMBER(B259),B259&gt;=DATE(1950,1,1),B259&lt;=DATE(2099,12,31))),"",IF(F259="Pending",IF(AND(ISNUMBER(Dashboard!$B$4),Dashboard!$B$4&gt;=DATE(1950,1,1),Dashboard!$B$4&lt;=DATE(2099,12,31)),Dashboard!$B$4-B259,""),IF(AND(ISNUMBER(H259),H259&gt;=DATE(1950,1,1),H259&lt;=DATE(2099,12,31)),H259-B259,""))))</f>
        <v/>
      </c>
      <c r="J259" s="21" t="str">
        <f>IF(NOT(COUNTA(A259:H259)&gt;0),"",IF(NOT(AND(ISNUMBER('Change Orders'!$B$2),'Change Orders'!$B$2&gt;=0,'Change Orders'!$B$2&lt;=1000000000)),"Check data",'Change Orders'!$B$2+SUMIFS($G$5:G259,$F$5:F259,"Approved")))</f>
        <v/>
      </c>
      <c r="K259" s="22" t="str">
        <f>IF(NOT(COUNTA(A259:H259)&gt;0),"",IF(LEN(A259)=0,"Check ID",IF(SUMPRODUCT(--($A$5:$A$501=A259))&gt;1,"Duplicate ID",IF(OR(NOT(AND(ISNUMBER(B259),B259&gt;=DATE(1950,1,1),B259&lt;=DATE(2099,12,31))),NOT(OR(F259="Pending",F259="Approved",F259="Rejected",F259="Void")),AND(LEN(D259)&gt;0,NOT(OR(D259="Owner",D259="GC",D259="Field",D259="Design team"))),NOT(ISNUMBER(E259)),E259&lt;-100000000,E259&gt;100000000,AND(LEN(G259)&gt;0,OR(NOT(ISNUMBER(G259)),G259&lt;-100000000,G259&gt;100000000)),AND(F259="Approved",LEN(G259)=0),AND(LEN(G259)&gt;0,F259&lt;&gt;"Approved"),AND(OR(F259="Approved",F259="Rejected",F259="Void"),LEN(H259)=0),AND(LEN(H259)&gt;0,NOT(AND(ISNUMBER(H259),H259&gt;=DATE(1950,1,1),H259&lt;=DATE(2099,12,31)))),IF(AND(AND(ISNUMBER(H259),H259&gt;=DATE(1950,1,1),H259&lt;=DATE(2099,12,31)),AND(ISNUMBER(B259),B259&gt;=DATE(1950,1,1),B259&lt;=DATE(2099,12,31))),H259&lt;B259,FALSE)),"Check inputs","OK"))))</f>
        <v/>
      </c>
    </row>
    <row r="260" spans="1:11" x14ac:dyDescent="0.25">
      <c r="A260" s="16"/>
      <c r="B260" s="17"/>
      <c r="C260" s="18"/>
      <c r="D260" s="16"/>
      <c r="E260" s="19"/>
      <c r="F260" s="16"/>
      <c r="G260" s="19"/>
      <c r="H260" s="17"/>
      <c r="I260" s="20" t="str">
        <f>IF(NOT(COUNTA(A260:H260)&gt;0),"",IF(NOT(AND(ISNUMBER(B260),B260&gt;=DATE(1950,1,1),B260&lt;=DATE(2099,12,31))),"",IF(F260="Pending",IF(AND(ISNUMBER(Dashboard!$B$4),Dashboard!$B$4&gt;=DATE(1950,1,1),Dashboard!$B$4&lt;=DATE(2099,12,31)),Dashboard!$B$4-B260,""),IF(AND(ISNUMBER(H260),H260&gt;=DATE(1950,1,1),H260&lt;=DATE(2099,12,31)),H260-B260,""))))</f>
        <v/>
      </c>
      <c r="J260" s="21" t="str">
        <f>IF(NOT(COUNTA(A260:H260)&gt;0),"",IF(NOT(AND(ISNUMBER('Change Orders'!$B$2),'Change Orders'!$B$2&gt;=0,'Change Orders'!$B$2&lt;=1000000000)),"Check data",'Change Orders'!$B$2+SUMIFS($G$5:G260,$F$5:F260,"Approved")))</f>
        <v/>
      </c>
      <c r="K260" s="22" t="str">
        <f>IF(NOT(COUNTA(A260:H260)&gt;0),"",IF(LEN(A260)=0,"Check ID",IF(SUMPRODUCT(--($A$5:$A$501=A260))&gt;1,"Duplicate ID",IF(OR(NOT(AND(ISNUMBER(B260),B260&gt;=DATE(1950,1,1),B260&lt;=DATE(2099,12,31))),NOT(OR(F260="Pending",F260="Approved",F260="Rejected",F260="Void")),AND(LEN(D260)&gt;0,NOT(OR(D260="Owner",D260="GC",D260="Field",D260="Design team"))),NOT(ISNUMBER(E260)),E260&lt;-100000000,E260&gt;100000000,AND(LEN(G260)&gt;0,OR(NOT(ISNUMBER(G260)),G260&lt;-100000000,G260&gt;100000000)),AND(F260="Approved",LEN(G260)=0),AND(LEN(G260)&gt;0,F260&lt;&gt;"Approved"),AND(OR(F260="Approved",F260="Rejected",F260="Void"),LEN(H260)=0),AND(LEN(H260)&gt;0,NOT(AND(ISNUMBER(H260),H260&gt;=DATE(1950,1,1),H260&lt;=DATE(2099,12,31)))),IF(AND(AND(ISNUMBER(H260),H260&gt;=DATE(1950,1,1),H260&lt;=DATE(2099,12,31)),AND(ISNUMBER(B260),B260&gt;=DATE(1950,1,1),B260&lt;=DATE(2099,12,31))),H260&lt;B260,FALSE)),"Check inputs","OK"))))</f>
        <v/>
      </c>
    </row>
    <row r="261" spans="1:11" x14ac:dyDescent="0.25">
      <c r="A261" s="16"/>
      <c r="B261" s="17"/>
      <c r="C261" s="18"/>
      <c r="D261" s="16"/>
      <c r="E261" s="19"/>
      <c r="F261" s="16"/>
      <c r="G261" s="19"/>
      <c r="H261" s="17"/>
      <c r="I261" s="20" t="str">
        <f>IF(NOT(COUNTA(A261:H261)&gt;0),"",IF(NOT(AND(ISNUMBER(B261),B261&gt;=DATE(1950,1,1),B261&lt;=DATE(2099,12,31))),"",IF(F261="Pending",IF(AND(ISNUMBER(Dashboard!$B$4),Dashboard!$B$4&gt;=DATE(1950,1,1),Dashboard!$B$4&lt;=DATE(2099,12,31)),Dashboard!$B$4-B261,""),IF(AND(ISNUMBER(H261),H261&gt;=DATE(1950,1,1),H261&lt;=DATE(2099,12,31)),H261-B261,""))))</f>
        <v/>
      </c>
      <c r="J261" s="21" t="str">
        <f>IF(NOT(COUNTA(A261:H261)&gt;0),"",IF(NOT(AND(ISNUMBER('Change Orders'!$B$2),'Change Orders'!$B$2&gt;=0,'Change Orders'!$B$2&lt;=1000000000)),"Check data",'Change Orders'!$B$2+SUMIFS($G$5:G261,$F$5:F261,"Approved")))</f>
        <v/>
      </c>
      <c r="K261" s="22" t="str">
        <f>IF(NOT(COUNTA(A261:H261)&gt;0),"",IF(LEN(A261)=0,"Check ID",IF(SUMPRODUCT(--($A$5:$A$501=A261))&gt;1,"Duplicate ID",IF(OR(NOT(AND(ISNUMBER(B261),B261&gt;=DATE(1950,1,1),B261&lt;=DATE(2099,12,31))),NOT(OR(F261="Pending",F261="Approved",F261="Rejected",F261="Void")),AND(LEN(D261)&gt;0,NOT(OR(D261="Owner",D261="GC",D261="Field",D261="Design team"))),NOT(ISNUMBER(E261)),E261&lt;-100000000,E261&gt;100000000,AND(LEN(G261)&gt;0,OR(NOT(ISNUMBER(G261)),G261&lt;-100000000,G261&gt;100000000)),AND(F261="Approved",LEN(G261)=0),AND(LEN(G261)&gt;0,F261&lt;&gt;"Approved"),AND(OR(F261="Approved",F261="Rejected",F261="Void"),LEN(H261)=0),AND(LEN(H261)&gt;0,NOT(AND(ISNUMBER(H261),H261&gt;=DATE(1950,1,1),H261&lt;=DATE(2099,12,31)))),IF(AND(AND(ISNUMBER(H261),H261&gt;=DATE(1950,1,1),H261&lt;=DATE(2099,12,31)),AND(ISNUMBER(B261),B261&gt;=DATE(1950,1,1),B261&lt;=DATE(2099,12,31))),H261&lt;B261,FALSE)),"Check inputs","OK"))))</f>
        <v/>
      </c>
    </row>
    <row r="262" spans="1:11" x14ac:dyDescent="0.25">
      <c r="A262" s="16"/>
      <c r="B262" s="17"/>
      <c r="C262" s="18"/>
      <c r="D262" s="16"/>
      <c r="E262" s="19"/>
      <c r="F262" s="16"/>
      <c r="G262" s="19"/>
      <c r="H262" s="17"/>
      <c r="I262" s="20" t="str">
        <f>IF(NOT(COUNTA(A262:H262)&gt;0),"",IF(NOT(AND(ISNUMBER(B262),B262&gt;=DATE(1950,1,1),B262&lt;=DATE(2099,12,31))),"",IF(F262="Pending",IF(AND(ISNUMBER(Dashboard!$B$4),Dashboard!$B$4&gt;=DATE(1950,1,1),Dashboard!$B$4&lt;=DATE(2099,12,31)),Dashboard!$B$4-B262,""),IF(AND(ISNUMBER(H262),H262&gt;=DATE(1950,1,1),H262&lt;=DATE(2099,12,31)),H262-B262,""))))</f>
        <v/>
      </c>
      <c r="J262" s="21" t="str">
        <f>IF(NOT(COUNTA(A262:H262)&gt;0),"",IF(NOT(AND(ISNUMBER('Change Orders'!$B$2),'Change Orders'!$B$2&gt;=0,'Change Orders'!$B$2&lt;=1000000000)),"Check data",'Change Orders'!$B$2+SUMIFS($G$5:G262,$F$5:F262,"Approved")))</f>
        <v/>
      </c>
      <c r="K262" s="22" t="str">
        <f>IF(NOT(COUNTA(A262:H262)&gt;0),"",IF(LEN(A262)=0,"Check ID",IF(SUMPRODUCT(--($A$5:$A$501=A262))&gt;1,"Duplicate ID",IF(OR(NOT(AND(ISNUMBER(B262),B262&gt;=DATE(1950,1,1),B262&lt;=DATE(2099,12,31))),NOT(OR(F262="Pending",F262="Approved",F262="Rejected",F262="Void")),AND(LEN(D262)&gt;0,NOT(OR(D262="Owner",D262="GC",D262="Field",D262="Design team"))),NOT(ISNUMBER(E262)),E262&lt;-100000000,E262&gt;100000000,AND(LEN(G262)&gt;0,OR(NOT(ISNUMBER(G262)),G262&lt;-100000000,G262&gt;100000000)),AND(F262="Approved",LEN(G262)=0),AND(LEN(G262)&gt;0,F262&lt;&gt;"Approved"),AND(OR(F262="Approved",F262="Rejected",F262="Void"),LEN(H262)=0),AND(LEN(H262)&gt;0,NOT(AND(ISNUMBER(H262),H262&gt;=DATE(1950,1,1),H262&lt;=DATE(2099,12,31)))),IF(AND(AND(ISNUMBER(H262),H262&gt;=DATE(1950,1,1),H262&lt;=DATE(2099,12,31)),AND(ISNUMBER(B262),B262&gt;=DATE(1950,1,1),B262&lt;=DATE(2099,12,31))),H262&lt;B262,FALSE)),"Check inputs","OK"))))</f>
        <v/>
      </c>
    </row>
    <row r="263" spans="1:11" x14ac:dyDescent="0.25">
      <c r="A263" s="16"/>
      <c r="B263" s="17"/>
      <c r="C263" s="18"/>
      <c r="D263" s="16"/>
      <c r="E263" s="19"/>
      <c r="F263" s="16"/>
      <c r="G263" s="19"/>
      <c r="H263" s="17"/>
      <c r="I263" s="20" t="str">
        <f>IF(NOT(COUNTA(A263:H263)&gt;0),"",IF(NOT(AND(ISNUMBER(B263),B263&gt;=DATE(1950,1,1),B263&lt;=DATE(2099,12,31))),"",IF(F263="Pending",IF(AND(ISNUMBER(Dashboard!$B$4),Dashboard!$B$4&gt;=DATE(1950,1,1),Dashboard!$B$4&lt;=DATE(2099,12,31)),Dashboard!$B$4-B263,""),IF(AND(ISNUMBER(H263),H263&gt;=DATE(1950,1,1),H263&lt;=DATE(2099,12,31)),H263-B263,""))))</f>
        <v/>
      </c>
      <c r="J263" s="21" t="str">
        <f>IF(NOT(COUNTA(A263:H263)&gt;0),"",IF(NOT(AND(ISNUMBER('Change Orders'!$B$2),'Change Orders'!$B$2&gt;=0,'Change Orders'!$B$2&lt;=1000000000)),"Check data",'Change Orders'!$B$2+SUMIFS($G$5:G263,$F$5:F263,"Approved")))</f>
        <v/>
      </c>
      <c r="K263" s="22" t="str">
        <f>IF(NOT(COUNTA(A263:H263)&gt;0),"",IF(LEN(A263)=0,"Check ID",IF(SUMPRODUCT(--($A$5:$A$501=A263))&gt;1,"Duplicate ID",IF(OR(NOT(AND(ISNUMBER(B263),B263&gt;=DATE(1950,1,1),B263&lt;=DATE(2099,12,31))),NOT(OR(F263="Pending",F263="Approved",F263="Rejected",F263="Void")),AND(LEN(D263)&gt;0,NOT(OR(D263="Owner",D263="GC",D263="Field",D263="Design team"))),NOT(ISNUMBER(E263)),E263&lt;-100000000,E263&gt;100000000,AND(LEN(G263)&gt;0,OR(NOT(ISNUMBER(G263)),G263&lt;-100000000,G263&gt;100000000)),AND(F263="Approved",LEN(G263)=0),AND(LEN(G263)&gt;0,F263&lt;&gt;"Approved"),AND(OR(F263="Approved",F263="Rejected",F263="Void"),LEN(H263)=0),AND(LEN(H263)&gt;0,NOT(AND(ISNUMBER(H263),H263&gt;=DATE(1950,1,1),H263&lt;=DATE(2099,12,31)))),IF(AND(AND(ISNUMBER(H263),H263&gt;=DATE(1950,1,1),H263&lt;=DATE(2099,12,31)),AND(ISNUMBER(B263),B263&gt;=DATE(1950,1,1),B263&lt;=DATE(2099,12,31))),H263&lt;B263,FALSE)),"Check inputs","OK"))))</f>
        <v/>
      </c>
    </row>
    <row r="264" spans="1:11" x14ac:dyDescent="0.25">
      <c r="A264" s="16"/>
      <c r="B264" s="17"/>
      <c r="C264" s="18"/>
      <c r="D264" s="16"/>
      <c r="E264" s="19"/>
      <c r="F264" s="16"/>
      <c r="G264" s="19"/>
      <c r="H264" s="17"/>
      <c r="I264" s="20" t="str">
        <f>IF(NOT(COUNTA(A264:H264)&gt;0),"",IF(NOT(AND(ISNUMBER(B264),B264&gt;=DATE(1950,1,1),B264&lt;=DATE(2099,12,31))),"",IF(F264="Pending",IF(AND(ISNUMBER(Dashboard!$B$4),Dashboard!$B$4&gt;=DATE(1950,1,1),Dashboard!$B$4&lt;=DATE(2099,12,31)),Dashboard!$B$4-B264,""),IF(AND(ISNUMBER(H264),H264&gt;=DATE(1950,1,1),H264&lt;=DATE(2099,12,31)),H264-B264,""))))</f>
        <v/>
      </c>
      <c r="J264" s="21" t="str">
        <f>IF(NOT(COUNTA(A264:H264)&gt;0),"",IF(NOT(AND(ISNUMBER('Change Orders'!$B$2),'Change Orders'!$B$2&gt;=0,'Change Orders'!$B$2&lt;=1000000000)),"Check data",'Change Orders'!$B$2+SUMIFS($G$5:G264,$F$5:F264,"Approved")))</f>
        <v/>
      </c>
      <c r="K264" s="22" t="str">
        <f>IF(NOT(COUNTA(A264:H264)&gt;0),"",IF(LEN(A264)=0,"Check ID",IF(SUMPRODUCT(--($A$5:$A$501=A264))&gt;1,"Duplicate ID",IF(OR(NOT(AND(ISNUMBER(B264),B264&gt;=DATE(1950,1,1),B264&lt;=DATE(2099,12,31))),NOT(OR(F264="Pending",F264="Approved",F264="Rejected",F264="Void")),AND(LEN(D264)&gt;0,NOT(OR(D264="Owner",D264="GC",D264="Field",D264="Design team"))),NOT(ISNUMBER(E264)),E264&lt;-100000000,E264&gt;100000000,AND(LEN(G264)&gt;0,OR(NOT(ISNUMBER(G264)),G264&lt;-100000000,G264&gt;100000000)),AND(F264="Approved",LEN(G264)=0),AND(LEN(G264)&gt;0,F264&lt;&gt;"Approved"),AND(OR(F264="Approved",F264="Rejected",F264="Void"),LEN(H264)=0),AND(LEN(H264)&gt;0,NOT(AND(ISNUMBER(H264),H264&gt;=DATE(1950,1,1),H264&lt;=DATE(2099,12,31)))),IF(AND(AND(ISNUMBER(H264),H264&gt;=DATE(1950,1,1),H264&lt;=DATE(2099,12,31)),AND(ISNUMBER(B264),B264&gt;=DATE(1950,1,1),B264&lt;=DATE(2099,12,31))),H264&lt;B264,FALSE)),"Check inputs","OK"))))</f>
        <v/>
      </c>
    </row>
    <row r="265" spans="1:11" x14ac:dyDescent="0.25">
      <c r="A265" s="16"/>
      <c r="B265" s="17"/>
      <c r="C265" s="18"/>
      <c r="D265" s="16"/>
      <c r="E265" s="19"/>
      <c r="F265" s="16"/>
      <c r="G265" s="19"/>
      <c r="H265" s="17"/>
      <c r="I265" s="20" t="str">
        <f>IF(NOT(COUNTA(A265:H265)&gt;0),"",IF(NOT(AND(ISNUMBER(B265),B265&gt;=DATE(1950,1,1),B265&lt;=DATE(2099,12,31))),"",IF(F265="Pending",IF(AND(ISNUMBER(Dashboard!$B$4),Dashboard!$B$4&gt;=DATE(1950,1,1),Dashboard!$B$4&lt;=DATE(2099,12,31)),Dashboard!$B$4-B265,""),IF(AND(ISNUMBER(H265),H265&gt;=DATE(1950,1,1),H265&lt;=DATE(2099,12,31)),H265-B265,""))))</f>
        <v/>
      </c>
      <c r="J265" s="21" t="str">
        <f>IF(NOT(COUNTA(A265:H265)&gt;0),"",IF(NOT(AND(ISNUMBER('Change Orders'!$B$2),'Change Orders'!$B$2&gt;=0,'Change Orders'!$B$2&lt;=1000000000)),"Check data",'Change Orders'!$B$2+SUMIFS($G$5:G265,$F$5:F265,"Approved")))</f>
        <v/>
      </c>
      <c r="K265" s="22" t="str">
        <f>IF(NOT(COUNTA(A265:H265)&gt;0),"",IF(LEN(A265)=0,"Check ID",IF(SUMPRODUCT(--($A$5:$A$501=A265))&gt;1,"Duplicate ID",IF(OR(NOT(AND(ISNUMBER(B265),B265&gt;=DATE(1950,1,1),B265&lt;=DATE(2099,12,31))),NOT(OR(F265="Pending",F265="Approved",F265="Rejected",F265="Void")),AND(LEN(D265)&gt;0,NOT(OR(D265="Owner",D265="GC",D265="Field",D265="Design team"))),NOT(ISNUMBER(E265)),E265&lt;-100000000,E265&gt;100000000,AND(LEN(G265)&gt;0,OR(NOT(ISNUMBER(G265)),G265&lt;-100000000,G265&gt;100000000)),AND(F265="Approved",LEN(G265)=0),AND(LEN(G265)&gt;0,F265&lt;&gt;"Approved"),AND(OR(F265="Approved",F265="Rejected",F265="Void"),LEN(H265)=0),AND(LEN(H265)&gt;0,NOT(AND(ISNUMBER(H265),H265&gt;=DATE(1950,1,1),H265&lt;=DATE(2099,12,31)))),IF(AND(AND(ISNUMBER(H265),H265&gt;=DATE(1950,1,1),H265&lt;=DATE(2099,12,31)),AND(ISNUMBER(B265),B265&gt;=DATE(1950,1,1),B265&lt;=DATE(2099,12,31))),H265&lt;B265,FALSE)),"Check inputs","OK"))))</f>
        <v/>
      </c>
    </row>
    <row r="266" spans="1:11" x14ac:dyDescent="0.25">
      <c r="A266" s="16"/>
      <c r="B266" s="17"/>
      <c r="C266" s="18"/>
      <c r="D266" s="16"/>
      <c r="E266" s="19"/>
      <c r="F266" s="16"/>
      <c r="G266" s="19"/>
      <c r="H266" s="17"/>
      <c r="I266" s="20" t="str">
        <f>IF(NOT(COUNTA(A266:H266)&gt;0),"",IF(NOT(AND(ISNUMBER(B266),B266&gt;=DATE(1950,1,1),B266&lt;=DATE(2099,12,31))),"",IF(F266="Pending",IF(AND(ISNUMBER(Dashboard!$B$4),Dashboard!$B$4&gt;=DATE(1950,1,1),Dashboard!$B$4&lt;=DATE(2099,12,31)),Dashboard!$B$4-B266,""),IF(AND(ISNUMBER(H266),H266&gt;=DATE(1950,1,1),H266&lt;=DATE(2099,12,31)),H266-B266,""))))</f>
        <v/>
      </c>
      <c r="J266" s="21" t="str">
        <f>IF(NOT(COUNTA(A266:H266)&gt;0),"",IF(NOT(AND(ISNUMBER('Change Orders'!$B$2),'Change Orders'!$B$2&gt;=0,'Change Orders'!$B$2&lt;=1000000000)),"Check data",'Change Orders'!$B$2+SUMIFS($G$5:G266,$F$5:F266,"Approved")))</f>
        <v/>
      </c>
      <c r="K266" s="22" t="str">
        <f>IF(NOT(COUNTA(A266:H266)&gt;0),"",IF(LEN(A266)=0,"Check ID",IF(SUMPRODUCT(--($A$5:$A$501=A266))&gt;1,"Duplicate ID",IF(OR(NOT(AND(ISNUMBER(B266),B266&gt;=DATE(1950,1,1),B266&lt;=DATE(2099,12,31))),NOT(OR(F266="Pending",F266="Approved",F266="Rejected",F266="Void")),AND(LEN(D266)&gt;0,NOT(OR(D266="Owner",D266="GC",D266="Field",D266="Design team"))),NOT(ISNUMBER(E266)),E266&lt;-100000000,E266&gt;100000000,AND(LEN(G266)&gt;0,OR(NOT(ISNUMBER(G266)),G266&lt;-100000000,G266&gt;100000000)),AND(F266="Approved",LEN(G266)=0),AND(LEN(G266)&gt;0,F266&lt;&gt;"Approved"),AND(OR(F266="Approved",F266="Rejected",F266="Void"),LEN(H266)=0),AND(LEN(H266)&gt;0,NOT(AND(ISNUMBER(H266),H266&gt;=DATE(1950,1,1),H266&lt;=DATE(2099,12,31)))),IF(AND(AND(ISNUMBER(H266),H266&gt;=DATE(1950,1,1),H266&lt;=DATE(2099,12,31)),AND(ISNUMBER(B266),B266&gt;=DATE(1950,1,1),B266&lt;=DATE(2099,12,31))),H266&lt;B266,FALSE)),"Check inputs","OK"))))</f>
        <v/>
      </c>
    </row>
    <row r="267" spans="1:11" x14ac:dyDescent="0.25">
      <c r="A267" s="16"/>
      <c r="B267" s="17"/>
      <c r="C267" s="18"/>
      <c r="D267" s="16"/>
      <c r="E267" s="19"/>
      <c r="F267" s="16"/>
      <c r="G267" s="19"/>
      <c r="H267" s="17"/>
      <c r="I267" s="20" t="str">
        <f>IF(NOT(COUNTA(A267:H267)&gt;0),"",IF(NOT(AND(ISNUMBER(B267),B267&gt;=DATE(1950,1,1),B267&lt;=DATE(2099,12,31))),"",IF(F267="Pending",IF(AND(ISNUMBER(Dashboard!$B$4),Dashboard!$B$4&gt;=DATE(1950,1,1),Dashboard!$B$4&lt;=DATE(2099,12,31)),Dashboard!$B$4-B267,""),IF(AND(ISNUMBER(H267),H267&gt;=DATE(1950,1,1),H267&lt;=DATE(2099,12,31)),H267-B267,""))))</f>
        <v/>
      </c>
      <c r="J267" s="21" t="str">
        <f>IF(NOT(COUNTA(A267:H267)&gt;0),"",IF(NOT(AND(ISNUMBER('Change Orders'!$B$2),'Change Orders'!$B$2&gt;=0,'Change Orders'!$B$2&lt;=1000000000)),"Check data",'Change Orders'!$B$2+SUMIFS($G$5:G267,$F$5:F267,"Approved")))</f>
        <v/>
      </c>
      <c r="K267" s="22" t="str">
        <f>IF(NOT(COUNTA(A267:H267)&gt;0),"",IF(LEN(A267)=0,"Check ID",IF(SUMPRODUCT(--($A$5:$A$501=A267))&gt;1,"Duplicate ID",IF(OR(NOT(AND(ISNUMBER(B267),B267&gt;=DATE(1950,1,1),B267&lt;=DATE(2099,12,31))),NOT(OR(F267="Pending",F267="Approved",F267="Rejected",F267="Void")),AND(LEN(D267)&gt;0,NOT(OR(D267="Owner",D267="GC",D267="Field",D267="Design team"))),NOT(ISNUMBER(E267)),E267&lt;-100000000,E267&gt;100000000,AND(LEN(G267)&gt;0,OR(NOT(ISNUMBER(G267)),G267&lt;-100000000,G267&gt;100000000)),AND(F267="Approved",LEN(G267)=0),AND(LEN(G267)&gt;0,F267&lt;&gt;"Approved"),AND(OR(F267="Approved",F267="Rejected",F267="Void"),LEN(H267)=0),AND(LEN(H267)&gt;0,NOT(AND(ISNUMBER(H267),H267&gt;=DATE(1950,1,1),H267&lt;=DATE(2099,12,31)))),IF(AND(AND(ISNUMBER(H267),H267&gt;=DATE(1950,1,1),H267&lt;=DATE(2099,12,31)),AND(ISNUMBER(B267),B267&gt;=DATE(1950,1,1),B267&lt;=DATE(2099,12,31))),H267&lt;B267,FALSE)),"Check inputs","OK"))))</f>
        <v/>
      </c>
    </row>
    <row r="268" spans="1:11" x14ac:dyDescent="0.25">
      <c r="A268" s="16"/>
      <c r="B268" s="17"/>
      <c r="C268" s="18"/>
      <c r="D268" s="16"/>
      <c r="E268" s="19"/>
      <c r="F268" s="16"/>
      <c r="G268" s="19"/>
      <c r="H268" s="17"/>
      <c r="I268" s="20" t="str">
        <f>IF(NOT(COUNTA(A268:H268)&gt;0),"",IF(NOT(AND(ISNUMBER(B268),B268&gt;=DATE(1950,1,1),B268&lt;=DATE(2099,12,31))),"",IF(F268="Pending",IF(AND(ISNUMBER(Dashboard!$B$4),Dashboard!$B$4&gt;=DATE(1950,1,1),Dashboard!$B$4&lt;=DATE(2099,12,31)),Dashboard!$B$4-B268,""),IF(AND(ISNUMBER(H268),H268&gt;=DATE(1950,1,1),H268&lt;=DATE(2099,12,31)),H268-B268,""))))</f>
        <v/>
      </c>
      <c r="J268" s="21" t="str">
        <f>IF(NOT(COUNTA(A268:H268)&gt;0),"",IF(NOT(AND(ISNUMBER('Change Orders'!$B$2),'Change Orders'!$B$2&gt;=0,'Change Orders'!$B$2&lt;=1000000000)),"Check data",'Change Orders'!$B$2+SUMIFS($G$5:G268,$F$5:F268,"Approved")))</f>
        <v/>
      </c>
      <c r="K268" s="22" t="str">
        <f>IF(NOT(COUNTA(A268:H268)&gt;0),"",IF(LEN(A268)=0,"Check ID",IF(SUMPRODUCT(--($A$5:$A$501=A268))&gt;1,"Duplicate ID",IF(OR(NOT(AND(ISNUMBER(B268),B268&gt;=DATE(1950,1,1),B268&lt;=DATE(2099,12,31))),NOT(OR(F268="Pending",F268="Approved",F268="Rejected",F268="Void")),AND(LEN(D268)&gt;0,NOT(OR(D268="Owner",D268="GC",D268="Field",D268="Design team"))),NOT(ISNUMBER(E268)),E268&lt;-100000000,E268&gt;100000000,AND(LEN(G268)&gt;0,OR(NOT(ISNUMBER(G268)),G268&lt;-100000000,G268&gt;100000000)),AND(F268="Approved",LEN(G268)=0),AND(LEN(G268)&gt;0,F268&lt;&gt;"Approved"),AND(OR(F268="Approved",F268="Rejected",F268="Void"),LEN(H268)=0),AND(LEN(H268)&gt;0,NOT(AND(ISNUMBER(H268),H268&gt;=DATE(1950,1,1),H268&lt;=DATE(2099,12,31)))),IF(AND(AND(ISNUMBER(H268),H268&gt;=DATE(1950,1,1),H268&lt;=DATE(2099,12,31)),AND(ISNUMBER(B268),B268&gt;=DATE(1950,1,1),B268&lt;=DATE(2099,12,31))),H268&lt;B268,FALSE)),"Check inputs","OK"))))</f>
        <v/>
      </c>
    </row>
    <row r="269" spans="1:11" x14ac:dyDescent="0.25">
      <c r="A269" s="16"/>
      <c r="B269" s="17"/>
      <c r="C269" s="18"/>
      <c r="D269" s="16"/>
      <c r="E269" s="19"/>
      <c r="F269" s="16"/>
      <c r="G269" s="19"/>
      <c r="H269" s="17"/>
      <c r="I269" s="20" t="str">
        <f>IF(NOT(COUNTA(A269:H269)&gt;0),"",IF(NOT(AND(ISNUMBER(B269),B269&gt;=DATE(1950,1,1),B269&lt;=DATE(2099,12,31))),"",IF(F269="Pending",IF(AND(ISNUMBER(Dashboard!$B$4),Dashboard!$B$4&gt;=DATE(1950,1,1),Dashboard!$B$4&lt;=DATE(2099,12,31)),Dashboard!$B$4-B269,""),IF(AND(ISNUMBER(H269),H269&gt;=DATE(1950,1,1),H269&lt;=DATE(2099,12,31)),H269-B269,""))))</f>
        <v/>
      </c>
      <c r="J269" s="21" t="str">
        <f>IF(NOT(COUNTA(A269:H269)&gt;0),"",IF(NOT(AND(ISNUMBER('Change Orders'!$B$2),'Change Orders'!$B$2&gt;=0,'Change Orders'!$B$2&lt;=1000000000)),"Check data",'Change Orders'!$B$2+SUMIFS($G$5:G269,$F$5:F269,"Approved")))</f>
        <v/>
      </c>
      <c r="K269" s="22" t="str">
        <f>IF(NOT(COUNTA(A269:H269)&gt;0),"",IF(LEN(A269)=0,"Check ID",IF(SUMPRODUCT(--($A$5:$A$501=A269))&gt;1,"Duplicate ID",IF(OR(NOT(AND(ISNUMBER(B269),B269&gt;=DATE(1950,1,1),B269&lt;=DATE(2099,12,31))),NOT(OR(F269="Pending",F269="Approved",F269="Rejected",F269="Void")),AND(LEN(D269)&gt;0,NOT(OR(D269="Owner",D269="GC",D269="Field",D269="Design team"))),NOT(ISNUMBER(E269)),E269&lt;-100000000,E269&gt;100000000,AND(LEN(G269)&gt;0,OR(NOT(ISNUMBER(G269)),G269&lt;-100000000,G269&gt;100000000)),AND(F269="Approved",LEN(G269)=0),AND(LEN(G269)&gt;0,F269&lt;&gt;"Approved"),AND(OR(F269="Approved",F269="Rejected",F269="Void"),LEN(H269)=0),AND(LEN(H269)&gt;0,NOT(AND(ISNUMBER(H269),H269&gt;=DATE(1950,1,1),H269&lt;=DATE(2099,12,31)))),IF(AND(AND(ISNUMBER(H269),H269&gt;=DATE(1950,1,1),H269&lt;=DATE(2099,12,31)),AND(ISNUMBER(B269),B269&gt;=DATE(1950,1,1),B269&lt;=DATE(2099,12,31))),H269&lt;B269,FALSE)),"Check inputs","OK"))))</f>
        <v/>
      </c>
    </row>
    <row r="270" spans="1:11" x14ac:dyDescent="0.25">
      <c r="A270" s="16"/>
      <c r="B270" s="17"/>
      <c r="C270" s="18"/>
      <c r="D270" s="16"/>
      <c r="E270" s="19"/>
      <c r="F270" s="16"/>
      <c r="G270" s="19"/>
      <c r="H270" s="17"/>
      <c r="I270" s="20" t="str">
        <f>IF(NOT(COUNTA(A270:H270)&gt;0),"",IF(NOT(AND(ISNUMBER(B270),B270&gt;=DATE(1950,1,1),B270&lt;=DATE(2099,12,31))),"",IF(F270="Pending",IF(AND(ISNUMBER(Dashboard!$B$4),Dashboard!$B$4&gt;=DATE(1950,1,1),Dashboard!$B$4&lt;=DATE(2099,12,31)),Dashboard!$B$4-B270,""),IF(AND(ISNUMBER(H270),H270&gt;=DATE(1950,1,1),H270&lt;=DATE(2099,12,31)),H270-B270,""))))</f>
        <v/>
      </c>
      <c r="J270" s="21" t="str">
        <f>IF(NOT(COUNTA(A270:H270)&gt;0),"",IF(NOT(AND(ISNUMBER('Change Orders'!$B$2),'Change Orders'!$B$2&gt;=0,'Change Orders'!$B$2&lt;=1000000000)),"Check data",'Change Orders'!$B$2+SUMIFS($G$5:G270,$F$5:F270,"Approved")))</f>
        <v/>
      </c>
      <c r="K270" s="22" t="str">
        <f>IF(NOT(COUNTA(A270:H270)&gt;0),"",IF(LEN(A270)=0,"Check ID",IF(SUMPRODUCT(--($A$5:$A$501=A270))&gt;1,"Duplicate ID",IF(OR(NOT(AND(ISNUMBER(B270),B270&gt;=DATE(1950,1,1),B270&lt;=DATE(2099,12,31))),NOT(OR(F270="Pending",F270="Approved",F270="Rejected",F270="Void")),AND(LEN(D270)&gt;0,NOT(OR(D270="Owner",D270="GC",D270="Field",D270="Design team"))),NOT(ISNUMBER(E270)),E270&lt;-100000000,E270&gt;100000000,AND(LEN(G270)&gt;0,OR(NOT(ISNUMBER(G270)),G270&lt;-100000000,G270&gt;100000000)),AND(F270="Approved",LEN(G270)=0),AND(LEN(G270)&gt;0,F270&lt;&gt;"Approved"),AND(OR(F270="Approved",F270="Rejected",F270="Void"),LEN(H270)=0),AND(LEN(H270)&gt;0,NOT(AND(ISNUMBER(H270),H270&gt;=DATE(1950,1,1),H270&lt;=DATE(2099,12,31)))),IF(AND(AND(ISNUMBER(H270),H270&gt;=DATE(1950,1,1),H270&lt;=DATE(2099,12,31)),AND(ISNUMBER(B270),B270&gt;=DATE(1950,1,1),B270&lt;=DATE(2099,12,31))),H270&lt;B270,FALSE)),"Check inputs","OK"))))</f>
        <v/>
      </c>
    </row>
    <row r="271" spans="1:11" x14ac:dyDescent="0.25">
      <c r="A271" s="16"/>
      <c r="B271" s="17"/>
      <c r="C271" s="18"/>
      <c r="D271" s="16"/>
      <c r="E271" s="19"/>
      <c r="F271" s="16"/>
      <c r="G271" s="19"/>
      <c r="H271" s="17"/>
      <c r="I271" s="20" t="str">
        <f>IF(NOT(COUNTA(A271:H271)&gt;0),"",IF(NOT(AND(ISNUMBER(B271),B271&gt;=DATE(1950,1,1),B271&lt;=DATE(2099,12,31))),"",IF(F271="Pending",IF(AND(ISNUMBER(Dashboard!$B$4),Dashboard!$B$4&gt;=DATE(1950,1,1),Dashboard!$B$4&lt;=DATE(2099,12,31)),Dashboard!$B$4-B271,""),IF(AND(ISNUMBER(H271),H271&gt;=DATE(1950,1,1),H271&lt;=DATE(2099,12,31)),H271-B271,""))))</f>
        <v/>
      </c>
      <c r="J271" s="21" t="str">
        <f>IF(NOT(COUNTA(A271:H271)&gt;0),"",IF(NOT(AND(ISNUMBER('Change Orders'!$B$2),'Change Orders'!$B$2&gt;=0,'Change Orders'!$B$2&lt;=1000000000)),"Check data",'Change Orders'!$B$2+SUMIFS($G$5:G271,$F$5:F271,"Approved")))</f>
        <v/>
      </c>
      <c r="K271" s="22" t="str">
        <f>IF(NOT(COUNTA(A271:H271)&gt;0),"",IF(LEN(A271)=0,"Check ID",IF(SUMPRODUCT(--($A$5:$A$501=A271))&gt;1,"Duplicate ID",IF(OR(NOT(AND(ISNUMBER(B271),B271&gt;=DATE(1950,1,1),B271&lt;=DATE(2099,12,31))),NOT(OR(F271="Pending",F271="Approved",F271="Rejected",F271="Void")),AND(LEN(D271)&gt;0,NOT(OR(D271="Owner",D271="GC",D271="Field",D271="Design team"))),NOT(ISNUMBER(E271)),E271&lt;-100000000,E271&gt;100000000,AND(LEN(G271)&gt;0,OR(NOT(ISNUMBER(G271)),G271&lt;-100000000,G271&gt;100000000)),AND(F271="Approved",LEN(G271)=0),AND(LEN(G271)&gt;0,F271&lt;&gt;"Approved"),AND(OR(F271="Approved",F271="Rejected",F271="Void"),LEN(H271)=0),AND(LEN(H271)&gt;0,NOT(AND(ISNUMBER(H271),H271&gt;=DATE(1950,1,1),H271&lt;=DATE(2099,12,31)))),IF(AND(AND(ISNUMBER(H271),H271&gt;=DATE(1950,1,1),H271&lt;=DATE(2099,12,31)),AND(ISNUMBER(B271),B271&gt;=DATE(1950,1,1),B271&lt;=DATE(2099,12,31))),H271&lt;B271,FALSE)),"Check inputs","OK"))))</f>
        <v/>
      </c>
    </row>
    <row r="272" spans="1:11" x14ac:dyDescent="0.25">
      <c r="A272" s="16"/>
      <c r="B272" s="17"/>
      <c r="C272" s="18"/>
      <c r="D272" s="16"/>
      <c r="E272" s="19"/>
      <c r="F272" s="16"/>
      <c r="G272" s="19"/>
      <c r="H272" s="17"/>
      <c r="I272" s="20" t="str">
        <f>IF(NOT(COUNTA(A272:H272)&gt;0),"",IF(NOT(AND(ISNUMBER(B272),B272&gt;=DATE(1950,1,1),B272&lt;=DATE(2099,12,31))),"",IF(F272="Pending",IF(AND(ISNUMBER(Dashboard!$B$4),Dashboard!$B$4&gt;=DATE(1950,1,1),Dashboard!$B$4&lt;=DATE(2099,12,31)),Dashboard!$B$4-B272,""),IF(AND(ISNUMBER(H272),H272&gt;=DATE(1950,1,1),H272&lt;=DATE(2099,12,31)),H272-B272,""))))</f>
        <v/>
      </c>
      <c r="J272" s="21" t="str">
        <f>IF(NOT(COUNTA(A272:H272)&gt;0),"",IF(NOT(AND(ISNUMBER('Change Orders'!$B$2),'Change Orders'!$B$2&gt;=0,'Change Orders'!$B$2&lt;=1000000000)),"Check data",'Change Orders'!$B$2+SUMIFS($G$5:G272,$F$5:F272,"Approved")))</f>
        <v/>
      </c>
      <c r="K272" s="22" t="str">
        <f>IF(NOT(COUNTA(A272:H272)&gt;0),"",IF(LEN(A272)=0,"Check ID",IF(SUMPRODUCT(--($A$5:$A$501=A272))&gt;1,"Duplicate ID",IF(OR(NOT(AND(ISNUMBER(B272),B272&gt;=DATE(1950,1,1),B272&lt;=DATE(2099,12,31))),NOT(OR(F272="Pending",F272="Approved",F272="Rejected",F272="Void")),AND(LEN(D272)&gt;0,NOT(OR(D272="Owner",D272="GC",D272="Field",D272="Design team"))),NOT(ISNUMBER(E272)),E272&lt;-100000000,E272&gt;100000000,AND(LEN(G272)&gt;0,OR(NOT(ISNUMBER(G272)),G272&lt;-100000000,G272&gt;100000000)),AND(F272="Approved",LEN(G272)=0),AND(LEN(G272)&gt;0,F272&lt;&gt;"Approved"),AND(OR(F272="Approved",F272="Rejected",F272="Void"),LEN(H272)=0),AND(LEN(H272)&gt;0,NOT(AND(ISNUMBER(H272),H272&gt;=DATE(1950,1,1),H272&lt;=DATE(2099,12,31)))),IF(AND(AND(ISNUMBER(H272),H272&gt;=DATE(1950,1,1),H272&lt;=DATE(2099,12,31)),AND(ISNUMBER(B272),B272&gt;=DATE(1950,1,1),B272&lt;=DATE(2099,12,31))),H272&lt;B272,FALSE)),"Check inputs","OK"))))</f>
        <v/>
      </c>
    </row>
    <row r="273" spans="1:11" x14ac:dyDescent="0.25">
      <c r="A273" s="16"/>
      <c r="B273" s="17"/>
      <c r="C273" s="18"/>
      <c r="D273" s="16"/>
      <c r="E273" s="19"/>
      <c r="F273" s="16"/>
      <c r="G273" s="19"/>
      <c r="H273" s="17"/>
      <c r="I273" s="20" t="str">
        <f>IF(NOT(COUNTA(A273:H273)&gt;0),"",IF(NOT(AND(ISNUMBER(B273),B273&gt;=DATE(1950,1,1),B273&lt;=DATE(2099,12,31))),"",IF(F273="Pending",IF(AND(ISNUMBER(Dashboard!$B$4),Dashboard!$B$4&gt;=DATE(1950,1,1),Dashboard!$B$4&lt;=DATE(2099,12,31)),Dashboard!$B$4-B273,""),IF(AND(ISNUMBER(H273),H273&gt;=DATE(1950,1,1),H273&lt;=DATE(2099,12,31)),H273-B273,""))))</f>
        <v/>
      </c>
      <c r="J273" s="21" t="str">
        <f>IF(NOT(COUNTA(A273:H273)&gt;0),"",IF(NOT(AND(ISNUMBER('Change Orders'!$B$2),'Change Orders'!$B$2&gt;=0,'Change Orders'!$B$2&lt;=1000000000)),"Check data",'Change Orders'!$B$2+SUMIFS($G$5:G273,$F$5:F273,"Approved")))</f>
        <v/>
      </c>
      <c r="K273" s="22" t="str">
        <f>IF(NOT(COUNTA(A273:H273)&gt;0),"",IF(LEN(A273)=0,"Check ID",IF(SUMPRODUCT(--($A$5:$A$501=A273))&gt;1,"Duplicate ID",IF(OR(NOT(AND(ISNUMBER(B273),B273&gt;=DATE(1950,1,1),B273&lt;=DATE(2099,12,31))),NOT(OR(F273="Pending",F273="Approved",F273="Rejected",F273="Void")),AND(LEN(D273)&gt;0,NOT(OR(D273="Owner",D273="GC",D273="Field",D273="Design team"))),NOT(ISNUMBER(E273)),E273&lt;-100000000,E273&gt;100000000,AND(LEN(G273)&gt;0,OR(NOT(ISNUMBER(G273)),G273&lt;-100000000,G273&gt;100000000)),AND(F273="Approved",LEN(G273)=0),AND(LEN(G273)&gt;0,F273&lt;&gt;"Approved"),AND(OR(F273="Approved",F273="Rejected",F273="Void"),LEN(H273)=0),AND(LEN(H273)&gt;0,NOT(AND(ISNUMBER(H273),H273&gt;=DATE(1950,1,1),H273&lt;=DATE(2099,12,31)))),IF(AND(AND(ISNUMBER(H273),H273&gt;=DATE(1950,1,1),H273&lt;=DATE(2099,12,31)),AND(ISNUMBER(B273),B273&gt;=DATE(1950,1,1),B273&lt;=DATE(2099,12,31))),H273&lt;B273,FALSE)),"Check inputs","OK"))))</f>
        <v/>
      </c>
    </row>
    <row r="274" spans="1:11" x14ac:dyDescent="0.25">
      <c r="A274" s="16"/>
      <c r="B274" s="17"/>
      <c r="C274" s="18"/>
      <c r="D274" s="16"/>
      <c r="E274" s="19"/>
      <c r="F274" s="16"/>
      <c r="G274" s="19"/>
      <c r="H274" s="17"/>
      <c r="I274" s="20" t="str">
        <f>IF(NOT(COUNTA(A274:H274)&gt;0),"",IF(NOT(AND(ISNUMBER(B274),B274&gt;=DATE(1950,1,1),B274&lt;=DATE(2099,12,31))),"",IF(F274="Pending",IF(AND(ISNUMBER(Dashboard!$B$4),Dashboard!$B$4&gt;=DATE(1950,1,1),Dashboard!$B$4&lt;=DATE(2099,12,31)),Dashboard!$B$4-B274,""),IF(AND(ISNUMBER(H274),H274&gt;=DATE(1950,1,1),H274&lt;=DATE(2099,12,31)),H274-B274,""))))</f>
        <v/>
      </c>
      <c r="J274" s="21" t="str">
        <f>IF(NOT(COUNTA(A274:H274)&gt;0),"",IF(NOT(AND(ISNUMBER('Change Orders'!$B$2),'Change Orders'!$B$2&gt;=0,'Change Orders'!$B$2&lt;=1000000000)),"Check data",'Change Orders'!$B$2+SUMIFS($G$5:G274,$F$5:F274,"Approved")))</f>
        <v/>
      </c>
      <c r="K274" s="22" t="str">
        <f>IF(NOT(COUNTA(A274:H274)&gt;0),"",IF(LEN(A274)=0,"Check ID",IF(SUMPRODUCT(--($A$5:$A$501=A274))&gt;1,"Duplicate ID",IF(OR(NOT(AND(ISNUMBER(B274),B274&gt;=DATE(1950,1,1),B274&lt;=DATE(2099,12,31))),NOT(OR(F274="Pending",F274="Approved",F274="Rejected",F274="Void")),AND(LEN(D274)&gt;0,NOT(OR(D274="Owner",D274="GC",D274="Field",D274="Design team"))),NOT(ISNUMBER(E274)),E274&lt;-100000000,E274&gt;100000000,AND(LEN(G274)&gt;0,OR(NOT(ISNUMBER(G274)),G274&lt;-100000000,G274&gt;100000000)),AND(F274="Approved",LEN(G274)=0),AND(LEN(G274)&gt;0,F274&lt;&gt;"Approved"),AND(OR(F274="Approved",F274="Rejected",F274="Void"),LEN(H274)=0),AND(LEN(H274)&gt;0,NOT(AND(ISNUMBER(H274),H274&gt;=DATE(1950,1,1),H274&lt;=DATE(2099,12,31)))),IF(AND(AND(ISNUMBER(H274),H274&gt;=DATE(1950,1,1),H274&lt;=DATE(2099,12,31)),AND(ISNUMBER(B274),B274&gt;=DATE(1950,1,1),B274&lt;=DATE(2099,12,31))),H274&lt;B274,FALSE)),"Check inputs","OK"))))</f>
        <v/>
      </c>
    </row>
    <row r="275" spans="1:11" x14ac:dyDescent="0.25">
      <c r="A275" s="16"/>
      <c r="B275" s="17"/>
      <c r="C275" s="18"/>
      <c r="D275" s="16"/>
      <c r="E275" s="19"/>
      <c r="F275" s="16"/>
      <c r="G275" s="19"/>
      <c r="H275" s="17"/>
      <c r="I275" s="20" t="str">
        <f>IF(NOT(COUNTA(A275:H275)&gt;0),"",IF(NOT(AND(ISNUMBER(B275),B275&gt;=DATE(1950,1,1),B275&lt;=DATE(2099,12,31))),"",IF(F275="Pending",IF(AND(ISNUMBER(Dashboard!$B$4),Dashboard!$B$4&gt;=DATE(1950,1,1),Dashboard!$B$4&lt;=DATE(2099,12,31)),Dashboard!$B$4-B275,""),IF(AND(ISNUMBER(H275),H275&gt;=DATE(1950,1,1),H275&lt;=DATE(2099,12,31)),H275-B275,""))))</f>
        <v/>
      </c>
      <c r="J275" s="21" t="str">
        <f>IF(NOT(COUNTA(A275:H275)&gt;0),"",IF(NOT(AND(ISNUMBER('Change Orders'!$B$2),'Change Orders'!$B$2&gt;=0,'Change Orders'!$B$2&lt;=1000000000)),"Check data",'Change Orders'!$B$2+SUMIFS($G$5:G275,$F$5:F275,"Approved")))</f>
        <v/>
      </c>
      <c r="K275" s="22" t="str">
        <f>IF(NOT(COUNTA(A275:H275)&gt;0),"",IF(LEN(A275)=0,"Check ID",IF(SUMPRODUCT(--($A$5:$A$501=A275))&gt;1,"Duplicate ID",IF(OR(NOT(AND(ISNUMBER(B275),B275&gt;=DATE(1950,1,1),B275&lt;=DATE(2099,12,31))),NOT(OR(F275="Pending",F275="Approved",F275="Rejected",F275="Void")),AND(LEN(D275)&gt;0,NOT(OR(D275="Owner",D275="GC",D275="Field",D275="Design team"))),NOT(ISNUMBER(E275)),E275&lt;-100000000,E275&gt;100000000,AND(LEN(G275)&gt;0,OR(NOT(ISNUMBER(G275)),G275&lt;-100000000,G275&gt;100000000)),AND(F275="Approved",LEN(G275)=0),AND(LEN(G275)&gt;0,F275&lt;&gt;"Approved"),AND(OR(F275="Approved",F275="Rejected",F275="Void"),LEN(H275)=0),AND(LEN(H275)&gt;0,NOT(AND(ISNUMBER(H275),H275&gt;=DATE(1950,1,1),H275&lt;=DATE(2099,12,31)))),IF(AND(AND(ISNUMBER(H275),H275&gt;=DATE(1950,1,1),H275&lt;=DATE(2099,12,31)),AND(ISNUMBER(B275),B275&gt;=DATE(1950,1,1),B275&lt;=DATE(2099,12,31))),H275&lt;B275,FALSE)),"Check inputs","OK"))))</f>
        <v/>
      </c>
    </row>
    <row r="276" spans="1:11" x14ac:dyDescent="0.25">
      <c r="A276" s="16"/>
      <c r="B276" s="17"/>
      <c r="C276" s="18"/>
      <c r="D276" s="16"/>
      <c r="E276" s="19"/>
      <c r="F276" s="16"/>
      <c r="G276" s="19"/>
      <c r="H276" s="17"/>
      <c r="I276" s="20" t="str">
        <f>IF(NOT(COUNTA(A276:H276)&gt;0),"",IF(NOT(AND(ISNUMBER(B276),B276&gt;=DATE(1950,1,1),B276&lt;=DATE(2099,12,31))),"",IF(F276="Pending",IF(AND(ISNUMBER(Dashboard!$B$4),Dashboard!$B$4&gt;=DATE(1950,1,1),Dashboard!$B$4&lt;=DATE(2099,12,31)),Dashboard!$B$4-B276,""),IF(AND(ISNUMBER(H276),H276&gt;=DATE(1950,1,1),H276&lt;=DATE(2099,12,31)),H276-B276,""))))</f>
        <v/>
      </c>
      <c r="J276" s="21" t="str">
        <f>IF(NOT(COUNTA(A276:H276)&gt;0),"",IF(NOT(AND(ISNUMBER('Change Orders'!$B$2),'Change Orders'!$B$2&gt;=0,'Change Orders'!$B$2&lt;=1000000000)),"Check data",'Change Orders'!$B$2+SUMIFS($G$5:G276,$F$5:F276,"Approved")))</f>
        <v/>
      </c>
      <c r="K276" s="22" t="str">
        <f>IF(NOT(COUNTA(A276:H276)&gt;0),"",IF(LEN(A276)=0,"Check ID",IF(SUMPRODUCT(--($A$5:$A$501=A276))&gt;1,"Duplicate ID",IF(OR(NOT(AND(ISNUMBER(B276),B276&gt;=DATE(1950,1,1),B276&lt;=DATE(2099,12,31))),NOT(OR(F276="Pending",F276="Approved",F276="Rejected",F276="Void")),AND(LEN(D276)&gt;0,NOT(OR(D276="Owner",D276="GC",D276="Field",D276="Design team"))),NOT(ISNUMBER(E276)),E276&lt;-100000000,E276&gt;100000000,AND(LEN(G276)&gt;0,OR(NOT(ISNUMBER(G276)),G276&lt;-100000000,G276&gt;100000000)),AND(F276="Approved",LEN(G276)=0),AND(LEN(G276)&gt;0,F276&lt;&gt;"Approved"),AND(OR(F276="Approved",F276="Rejected",F276="Void"),LEN(H276)=0),AND(LEN(H276)&gt;0,NOT(AND(ISNUMBER(H276),H276&gt;=DATE(1950,1,1),H276&lt;=DATE(2099,12,31)))),IF(AND(AND(ISNUMBER(H276),H276&gt;=DATE(1950,1,1),H276&lt;=DATE(2099,12,31)),AND(ISNUMBER(B276),B276&gt;=DATE(1950,1,1),B276&lt;=DATE(2099,12,31))),H276&lt;B276,FALSE)),"Check inputs","OK"))))</f>
        <v/>
      </c>
    </row>
    <row r="277" spans="1:11" x14ac:dyDescent="0.25">
      <c r="A277" s="16"/>
      <c r="B277" s="17"/>
      <c r="C277" s="18"/>
      <c r="D277" s="16"/>
      <c r="E277" s="19"/>
      <c r="F277" s="16"/>
      <c r="G277" s="19"/>
      <c r="H277" s="17"/>
      <c r="I277" s="20" t="str">
        <f>IF(NOT(COUNTA(A277:H277)&gt;0),"",IF(NOT(AND(ISNUMBER(B277),B277&gt;=DATE(1950,1,1),B277&lt;=DATE(2099,12,31))),"",IF(F277="Pending",IF(AND(ISNUMBER(Dashboard!$B$4),Dashboard!$B$4&gt;=DATE(1950,1,1),Dashboard!$B$4&lt;=DATE(2099,12,31)),Dashboard!$B$4-B277,""),IF(AND(ISNUMBER(H277),H277&gt;=DATE(1950,1,1),H277&lt;=DATE(2099,12,31)),H277-B277,""))))</f>
        <v/>
      </c>
      <c r="J277" s="21" t="str">
        <f>IF(NOT(COUNTA(A277:H277)&gt;0),"",IF(NOT(AND(ISNUMBER('Change Orders'!$B$2),'Change Orders'!$B$2&gt;=0,'Change Orders'!$B$2&lt;=1000000000)),"Check data",'Change Orders'!$B$2+SUMIFS($G$5:G277,$F$5:F277,"Approved")))</f>
        <v/>
      </c>
      <c r="K277" s="22" t="str">
        <f>IF(NOT(COUNTA(A277:H277)&gt;0),"",IF(LEN(A277)=0,"Check ID",IF(SUMPRODUCT(--($A$5:$A$501=A277))&gt;1,"Duplicate ID",IF(OR(NOT(AND(ISNUMBER(B277),B277&gt;=DATE(1950,1,1),B277&lt;=DATE(2099,12,31))),NOT(OR(F277="Pending",F277="Approved",F277="Rejected",F277="Void")),AND(LEN(D277)&gt;0,NOT(OR(D277="Owner",D277="GC",D277="Field",D277="Design team"))),NOT(ISNUMBER(E277)),E277&lt;-100000000,E277&gt;100000000,AND(LEN(G277)&gt;0,OR(NOT(ISNUMBER(G277)),G277&lt;-100000000,G277&gt;100000000)),AND(F277="Approved",LEN(G277)=0),AND(LEN(G277)&gt;0,F277&lt;&gt;"Approved"),AND(OR(F277="Approved",F277="Rejected",F277="Void"),LEN(H277)=0),AND(LEN(H277)&gt;0,NOT(AND(ISNUMBER(H277),H277&gt;=DATE(1950,1,1),H277&lt;=DATE(2099,12,31)))),IF(AND(AND(ISNUMBER(H277),H277&gt;=DATE(1950,1,1),H277&lt;=DATE(2099,12,31)),AND(ISNUMBER(B277),B277&gt;=DATE(1950,1,1),B277&lt;=DATE(2099,12,31))),H277&lt;B277,FALSE)),"Check inputs","OK"))))</f>
        <v/>
      </c>
    </row>
    <row r="278" spans="1:11" x14ac:dyDescent="0.25">
      <c r="A278" s="16"/>
      <c r="B278" s="17"/>
      <c r="C278" s="18"/>
      <c r="D278" s="16"/>
      <c r="E278" s="19"/>
      <c r="F278" s="16"/>
      <c r="G278" s="19"/>
      <c r="H278" s="17"/>
      <c r="I278" s="20" t="str">
        <f>IF(NOT(COUNTA(A278:H278)&gt;0),"",IF(NOT(AND(ISNUMBER(B278),B278&gt;=DATE(1950,1,1),B278&lt;=DATE(2099,12,31))),"",IF(F278="Pending",IF(AND(ISNUMBER(Dashboard!$B$4),Dashboard!$B$4&gt;=DATE(1950,1,1),Dashboard!$B$4&lt;=DATE(2099,12,31)),Dashboard!$B$4-B278,""),IF(AND(ISNUMBER(H278),H278&gt;=DATE(1950,1,1),H278&lt;=DATE(2099,12,31)),H278-B278,""))))</f>
        <v/>
      </c>
      <c r="J278" s="21" t="str">
        <f>IF(NOT(COUNTA(A278:H278)&gt;0),"",IF(NOT(AND(ISNUMBER('Change Orders'!$B$2),'Change Orders'!$B$2&gt;=0,'Change Orders'!$B$2&lt;=1000000000)),"Check data",'Change Orders'!$B$2+SUMIFS($G$5:G278,$F$5:F278,"Approved")))</f>
        <v/>
      </c>
      <c r="K278" s="22" t="str">
        <f>IF(NOT(COUNTA(A278:H278)&gt;0),"",IF(LEN(A278)=0,"Check ID",IF(SUMPRODUCT(--($A$5:$A$501=A278))&gt;1,"Duplicate ID",IF(OR(NOT(AND(ISNUMBER(B278),B278&gt;=DATE(1950,1,1),B278&lt;=DATE(2099,12,31))),NOT(OR(F278="Pending",F278="Approved",F278="Rejected",F278="Void")),AND(LEN(D278)&gt;0,NOT(OR(D278="Owner",D278="GC",D278="Field",D278="Design team"))),NOT(ISNUMBER(E278)),E278&lt;-100000000,E278&gt;100000000,AND(LEN(G278)&gt;0,OR(NOT(ISNUMBER(G278)),G278&lt;-100000000,G278&gt;100000000)),AND(F278="Approved",LEN(G278)=0),AND(LEN(G278)&gt;0,F278&lt;&gt;"Approved"),AND(OR(F278="Approved",F278="Rejected",F278="Void"),LEN(H278)=0),AND(LEN(H278)&gt;0,NOT(AND(ISNUMBER(H278),H278&gt;=DATE(1950,1,1),H278&lt;=DATE(2099,12,31)))),IF(AND(AND(ISNUMBER(H278),H278&gt;=DATE(1950,1,1),H278&lt;=DATE(2099,12,31)),AND(ISNUMBER(B278),B278&gt;=DATE(1950,1,1),B278&lt;=DATE(2099,12,31))),H278&lt;B278,FALSE)),"Check inputs","OK"))))</f>
        <v/>
      </c>
    </row>
    <row r="279" spans="1:11" x14ac:dyDescent="0.25">
      <c r="A279" s="16"/>
      <c r="B279" s="17"/>
      <c r="C279" s="18"/>
      <c r="D279" s="16"/>
      <c r="E279" s="19"/>
      <c r="F279" s="16"/>
      <c r="G279" s="19"/>
      <c r="H279" s="17"/>
      <c r="I279" s="20" t="str">
        <f>IF(NOT(COUNTA(A279:H279)&gt;0),"",IF(NOT(AND(ISNUMBER(B279),B279&gt;=DATE(1950,1,1),B279&lt;=DATE(2099,12,31))),"",IF(F279="Pending",IF(AND(ISNUMBER(Dashboard!$B$4),Dashboard!$B$4&gt;=DATE(1950,1,1),Dashboard!$B$4&lt;=DATE(2099,12,31)),Dashboard!$B$4-B279,""),IF(AND(ISNUMBER(H279),H279&gt;=DATE(1950,1,1),H279&lt;=DATE(2099,12,31)),H279-B279,""))))</f>
        <v/>
      </c>
      <c r="J279" s="21" t="str">
        <f>IF(NOT(COUNTA(A279:H279)&gt;0),"",IF(NOT(AND(ISNUMBER('Change Orders'!$B$2),'Change Orders'!$B$2&gt;=0,'Change Orders'!$B$2&lt;=1000000000)),"Check data",'Change Orders'!$B$2+SUMIFS($G$5:G279,$F$5:F279,"Approved")))</f>
        <v/>
      </c>
      <c r="K279" s="22" t="str">
        <f>IF(NOT(COUNTA(A279:H279)&gt;0),"",IF(LEN(A279)=0,"Check ID",IF(SUMPRODUCT(--($A$5:$A$501=A279))&gt;1,"Duplicate ID",IF(OR(NOT(AND(ISNUMBER(B279),B279&gt;=DATE(1950,1,1),B279&lt;=DATE(2099,12,31))),NOT(OR(F279="Pending",F279="Approved",F279="Rejected",F279="Void")),AND(LEN(D279)&gt;0,NOT(OR(D279="Owner",D279="GC",D279="Field",D279="Design team"))),NOT(ISNUMBER(E279)),E279&lt;-100000000,E279&gt;100000000,AND(LEN(G279)&gt;0,OR(NOT(ISNUMBER(G279)),G279&lt;-100000000,G279&gt;100000000)),AND(F279="Approved",LEN(G279)=0),AND(LEN(G279)&gt;0,F279&lt;&gt;"Approved"),AND(OR(F279="Approved",F279="Rejected",F279="Void"),LEN(H279)=0),AND(LEN(H279)&gt;0,NOT(AND(ISNUMBER(H279),H279&gt;=DATE(1950,1,1),H279&lt;=DATE(2099,12,31)))),IF(AND(AND(ISNUMBER(H279),H279&gt;=DATE(1950,1,1),H279&lt;=DATE(2099,12,31)),AND(ISNUMBER(B279),B279&gt;=DATE(1950,1,1),B279&lt;=DATE(2099,12,31))),H279&lt;B279,FALSE)),"Check inputs","OK"))))</f>
        <v/>
      </c>
    </row>
    <row r="280" spans="1:11" x14ac:dyDescent="0.25">
      <c r="A280" s="16"/>
      <c r="B280" s="17"/>
      <c r="C280" s="18"/>
      <c r="D280" s="16"/>
      <c r="E280" s="19"/>
      <c r="F280" s="16"/>
      <c r="G280" s="19"/>
      <c r="H280" s="17"/>
      <c r="I280" s="20" t="str">
        <f>IF(NOT(COUNTA(A280:H280)&gt;0),"",IF(NOT(AND(ISNUMBER(B280),B280&gt;=DATE(1950,1,1),B280&lt;=DATE(2099,12,31))),"",IF(F280="Pending",IF(AND(ISNUMBER(Dashboard!$B$4),Dashboard!$B$4&gt;=DATE(1950,1,1),Dashboard!$B$4&lt;=DATE(2099,12,31)),Dashboard!$B$4-B280,""),IF(AND(ISNUMBER(H280),H280&gt;=DATE(1950,1,1),H280&lt;=DATE(2099,12,31)),H280-B280,""))))</f>
        <v/>
      </c>
      <c r="J280" s="21" t="str">
        <f>IF(NOT(COUNTA(A280:H280)&gt;0),"",IF(NOT(AND(ISNUMBER('Change Orders'!$B$2),'Change Orders'!$B$2&gt;=0,'Change Orders'!$B$2&lt;=1000000000)),"Check data",'Change Orders'!$B$2+SUMIFS($G$5:G280,$F$5:F280,"Approved")))</f>
        <v/>
      </c>
      <c r="K280" s="22" t="str">
        <f>IF(NOT(COUNTA(A280:H280)&gt;0),"",IF(LEN(A280)=0,"Check ID",IF(SUMPRODUCT(--($A$5:$A$501=A280))&gt;1,"Duplicate ID",IF(OR(NOT(AND(ISNUMBER(B280),B280&gt;=DATE(1950,1,1),B280&lt;=DATE(2099,12,31))),NOT(OR(F280="Pending",F280="Approved",F280="Rejected",F280="Void")),AND(LEN(D280)&gt;0,NOT(OR(D280="Owner",D280="GC",D280="Field",D280="Design team"))),NOT(ISNUMBER(E280)),E280&lt;-100000000,E280&gt;100000000,AND(LEN(G280)&gt;0,OR(NOT(ISNUMBER(G280)),G280&lt;-100000000,G280&gt;100000000)),AND(F280="Approved",LEN(G280)=0),AND(LEN(G280)&gt;0,F280&lt;&gt;"Approved"),AND(OR(F280="Approved",F280="Rejected",F280="Void"),LEN(H280)=0),AND(LEN(H280)&gt;0,NOT(AND(ISNUMBER(H280),H280&gt;=DATE(1950,1,1),H280&lt;=DATE(2099,12,31)))),IF(AND(AND(ISNUMBER(H280),H280&gt;=DATE(1950,1,1),H280&lt;=DATE(2099,12,31)),AND(ISNUMBER(B280),B280&gt;=DATE(1950,1,1),B280&lt;=DATE(2099,12,31))),H280&lt;B280,FALSE)),"Check inputs","OK"))))</f>
        <v/>
      </c>
    </row>
    <row r="281" spans="1:11" x14ac:dyDescent="0.25">
      <c r="A281" s="16"/>
      <c r="B281" s="17"/>
      <c r="C281" s="18"/>
      <c r="D281" s="16"/>
      <c r="E281" s="19"/>
      <c r="F281" s="16"/>
      <c r="G281" s="19"/>
      <c r="H281" s="17"/>
      <c r="I281" s="20" t="str">
        <f>IF(NOT(COUNTA(A281:H281)&gt;0),"",IF(NOT(AND(ISNUMBER(B281),B281&gt;=DATE(1950,1,1),B281&lt;=DATE(2099,12,31))),"",IF(F281="Pending",IF(AND(ISNUMBER(Dashboard!$B$4),Dashboard!$B$4&gt;=DATE(1950,1,1),Dashboard!$B$4&lt;=DATE(2099,12,31)),Dashboard!$B$4-B281,""),IF(AND(ISNUMBER(H281),H281&gt;=DATE(1950,1,1),H281&lt;=DATE(2099,12,31)),H281-B281,""))))</f>
        <v/>
      </c>
      <c r="J281" s="21" t="str">
        <f>IF(NOT(COUNTA(A281:H281)&gt;0),"",IF(NOT(AND(ISNUMBER('Change Orders'!$B$2),'Change Orders'!$B$2&gt;=0,'Change Orders'!$B$2&lt;=1000000000)),"Check data",'Change Orders'!$B$2+SUMIFS($G$5:G281,$F$5:F281,"Approved")))</f>
        <v/>
      </c>
      <c r="K281" s="22" t="str">
        <f>IF(NOT(COUNTA(A281:H281)&gt;0),"",IF(LEN(A281)=0,"Check ID",IF(SUMPRODUCT(--($A$5:$A$501=A281))&gt;1,"Duplicate ID",IF(OR(NOT(AND(ISNUMBER(B281),B281&gt;=DATE(1950,1,1),B281&lt;=DATE(2099,12,31))),NOT(OR(F281="Pending",F281="Approved",F281="Rejected",F281="Void")),AND(LEN(D281)&gt;0,NOT(OR(D281="Owner",D281="GC",D281="Field",D281="Design team"))),NOT(ISNUMBER(E281)),E281&lt;-100000000,E281&gt;100000000,AND(LEN(G281)&gt;0,OR(NOT(ISNUMBER(G281)),G281&lt;-100000000,G281&gt;100000000)),AND(F281="Approved",LEN(G281)=0),AND(LEN(G281)&gt;0,F281&lt;&gt;"Approved"),AND(OR(F281="Approved",F281="Rejected",F281="Void"),LEN(H281)=0),AND(LEN(H281)&gt;0,NOT(AND(ISNUMBER(H281),H281&gt;=DATE(1950,1,1),H281&lt;=DATE(2099,12,31)))),IF(AND(AND(ISNUMBER(H281),H281&gt;=DATE(1950,1,1),H281&lt;=DATE(2099,12,31)),AND(ISNUMBER(B281),B281&gt;=DATE(1950,1,1),B281&lt;=DATE(2099,12,31))),H281&lt;B281,FALSE)),"Check inputs","OK"))))</f>
        <v/>
      </c>
    </row>
    <row r="282" spans="1:11" x14ac:dyDescent="0.25">
      <c r="A282" s="16"/>
      <c r="B282" s="17"/>
      <c r="C282" s="18"/>
      <c r="D282" s="16"/>
      <c r="E282" s="19"/>
      <c r="F282" s="16"/>
      <c r="G282" s="19"/>
      <c r="H282" s="17"/>
      <c r="I282" s="20" t="str">
        <f>IF(NOT(COUNTA(A282:H282)&gt;0),"",IF(NOT(AND(ISNUMBER(B282),B282&gt;=DATE(1950,1,1),B282&lt;=DATE(2099,12,31))),"",IF(F282="Pending",IF(AND(ISNUMBER(Dashboard!$B$4),Dashboard!$B$4&gt;=DATE(1950,1,1),Dashboard!$B$4&lt;=DATE(2099,12,31)),Dashboard!$B$4-B282,""),IF(AND(ISNUMBER(H282),H282&gt;=DATE(1950,1,1),H282&lt;=DATE(2099,12,31)),H282-B282,""))))</f>
        <v/>
      </c>
      <c r="J282" s="21" t="str">
        <f>IF(NOT(COUNTA(A282:H282)&gt;0),"",IF(NOT(AND(ISNUMBER('Change Orders'!$B$2),'Change Orders'!$B$2&gt;=0,'Change Orders'!$B$2&lt;=1000000000)),"Check data",'Change Orders'!$B$2+SUMIFS($G$5:G282,$F$5:F282,"Approved")))</f>
        <v/>
      </c>
      <c r="K282" s="22" t="str">
        <f>IF(NOT(COUNTA(A282:H282)&gt;0),"",IF(LEN(A282)=0,"Check ID",IF(SUMPRODUCT(--($A$5:$A$501=A282))&gt;1,"Duplicate ID",IF(OR(NOT(AND(ISNUMBER(B282),B282&gt;=DATE(1950,1,1),B282&lt;=DATE(2099,12,31))),NOT(OR(F282="Pending",F282="Approved",F282="Rejected",F282="Void")),AND(LEN(D282)&gt;0,NOT(OR(D282="Owner",D282="GC",D282="Field",D282="Design team"))),NOT(ISNUMBER(E282)),E282&lt;-100000000,E282&gt;100000000,AND(LEN(G282)&gt;0,OR(NOT(ISNUMBER(G282)),G282&lt;-100000000,G282&gt;100000000)),AND(F282="Approved",LEN(G282)=0),AND(LEN(G282)&gt;0,F282&lt;&gt;"Approved"),AND(OR(F282="Approved",F282="Rejected",F282="Void"),LEN(H282)=0),AND(LEN(H282)&gt;0,NOT(AND(ISNUMBER(H282),H282&gt;=DATE(1950,1,1),H282&lt;=DATE(2099,12,31)))),IF(AND(AND(ISNUMBER(H282),H282&gt;=DATE(1950,1,1),H282&lt;=DATE(2099,12,31)),AND(ISNUMBER(B282),B282&gt;=DATE(1950,1,1),B282&lt;=DATE(2099,12,31))),H282&lt;B282,FALSE)),"Check inputs","OK"))))</f>
        <v/>
      </c>
    </row>
    <row r="283" spans="1:11" x14ac:dyDescent="0.25">
      <c r="A283" s="16"/>
      <c r="B283" s="17"/>
      <c r="C283" s="18"/>
      <c r="D283" s="16"/>
      <c r="E283" s="19"/>
      <c r="F283" s="16"/>
      <c r="G283" s="19"/>
      <c r="H283" s="17"/>
      <c r="I283" s="20" t="str">
        <f>IF(NOT(COUNTA(A283:H283)&gt;0),"",IF(NOT(AND(ISNUMBER(B283),B283&gt;=DATE(1950,1,1),B283&lt;=DATE(2099,12,31))),"",IF(F283="Pending",IF(AND(ISNUMBER(Dashboard!$B$4),Dashboard!$B$4&gt;=DATE(1950,1,1),Dashboard!$B$4&lt;=DATE(2099,12,31)),Dashboard!$B$4-B283,""),IF(AND(ISNUMBER(H283),H283&gt;=DATE(1950,1,1),H283&lt;=DATE(2099,12,31)),H283-B283,""))))</f>
        <v/>
      </c>
      <c r="J283" s="21" t="str">
        <f>IF(NOT(COUNTA(A283:H283)&gt;0),"",IF(NOT(AND(ISNUMBER('Change Orders'!$B$2),'Change Orders'!$B$2&gt;=0,'Change Orders'!$B$2&lt;=1000000000)),"Check data",'Change Orders'!$B$2+SUMIFS($G$5:G283,$F$5:F283,"Approved")))</f>
        <v/>
      </c>
      <c r="K283" s="22" t="str">
        <f>IF(NOT(COUNTA(A283:H283)&gt;0),"",IF(LEN(A283)=0,"Check ID",IF(SUMPRODUCT(--($A$5:$A$501=A283))&gt;1,"Duplicate ID",IF(OR(NOT(AND(ISNUMBER(B283),B283&gt;=DATE(1950,1,1),B283&lt;=DATE(2099,12,31))),NOT(OR(F283="Pending",F283="Approved",F283="Rejected",F283="Void")),AND(LEN(D283)&gt;0,NOT(OR(D283="Owner",D283="GC",D283="Field",D283="Design team"))),NOT(ISNUMBER(E283)),E283&lt;-100000000,E283&gt;100000000,AND(LEN(G283)&gt;0,OR(NOT(ISNUMBER(G283)),G283&lt;-100000000,G283&gt;100000000)),AND(F283="Approved",LEN(G283)=0),AND(LEN(G283)&gt;0,F283&lt;&gt;"Approved"),AND(OR(F283="Approved",F283="Rejected",F283="Void"),LEN(H283)=0),AND(LEN(H283)&gt;0,NOT(AND(ISNUMBER(H283),H283&gt;=DATE(1950,1,1),H283&lt;=DATE(2099,12,31)))),IF(AND(AND(ISNUMBER(H283),H283&gt;=DATE(1950,1,1),H283&lt;=DATE(2099,12,31)),AND(ISNUMBER(B283),B283&gt;=DATE(1950,1,1),B283&lt;=DATE(2099,12,31))),H283&lt;B283,FALSE)),"Check inputs","OK"))))</f>
        <v/>
      </c>
    </row>
    <row r="284" spans="1:11" x14ac:dyDescent="0.25">
      <c r="A284" s="16"/>
      <c r="B284" s="17"/>
      <c r="C284" s="18"/>
      <c r="D284" s="16"/>
      <c r="E284" s="19"/>
      <c r="F284" s="16"/>
      <c r="G284" s="19"/>
      <c r="H284" s="17"/>
      <c r="I284" s="20" t="str">
        <f>IF(NOT(COUNTA(A284:H284)&gt;0),"",IF(NOT(AND(ISNUMBER(B284),B284&gt;=DATE(1950,1,1),B284&lt;=DATE(2099,12,31))),"",IF(F284="Pending",IF(AND(ISNUMBER(Dashboard!$B$4),Dashboard!$B$4&gt;=DATE(1950,1,1),Dashboard!$B$4&lt;=DATE(2099,12,31)),Dashboard!$B$4-B284,""),IF(AND(ISNUMBER(H284),H284&gt;=DATE(1950,1,1),H284&lt;=DATE(2099,12,31)),H284-B284,""))))</f>
        <v/>
      </c>
      <c r="J284" s="21" t="str">
        <f>IF(NOT(COUNTA(A284:H284)&gt;0),"",IF(NOT(AND(ISNUMBER('Change Orders'!$B$2),'Change Orders'!$B$2&gt;=0,'Change Orders'!$B$2&lt;=1000000000)),"Check data",'Change Orders'!$B$2+SUMIFS($G$5:G284,$F$5:F284,"Approved")))</f>
        <v/>
      </c>
      <c r="K284" s="22" t="str">
        <f>IF(NOT(COUNTA(A284:H284)&gt;0),"",IF(LEN(A284)=0,"Check ID",IF(SUMPRODUCT(--($A$5:$A$501=A284))&gt;1,"Duplicate ID",IF(OR(NOT(AND(ISNUMBER(B284),B284&gt;=DATE(1950,1,1),B284&lt;=DATE(2099,12,31))),NOT(OR(F284="Pending",F284="Approved",F284="Rejected",F284="Void")),AND(LEN(D284)&gt;0,NOT(OR(D284="Owner",D284="GC",D284="Field",D284="Design team"))),NOT(ISNUMBER(E284)),E284&lt;-100000000,E284&gt;100000000,AND(LEN(G284)&gt;0,OR(NOT(ISNUMBER(G284)),G284&lt;-100000000,G284&gt;100000000)),AND(F284="Approved",LEN(G284)=0),AND(LEN(G284)&gt;0,F284&lt;&gt;"Approved"),AND(OR(F284="Approved",F284="Rejected",F284="Void"),LEN(H284)=0),AND(LEN(H284)&gt;0,NOT(AND(ISNUMBER(H284),H284&gt;=DATE(1950,1,1),H284&lt;=DATE(2099,12,31)))),IF(AND(AND(ISNUMBER(H284),H284&gt;=DATE(1950,1,1),H284&lt;=DATE(2099,12,31)),AND(ISNUMBER(B284),B284&gt;=DATE(1950,1,1),B284&lt;=DATE(2099,12,31))),H284&lt;B284,FALSE)),"Check inputs","OK"))))</f>
        <v/>
      </c>
    </row>
    <row r="285" spans="1:11" x14ac:dyDescent="0.25">
      <c r="A285" s="16"/>
      <c r="B285" s="17"/>
      <c r="C285" s="18"/>
      <c r="D285" s="16"/>
      <c r="E285" s="19"/>
      <c r="F285" s="16"/>
      <c r="G285" s="19"/>
      <c r="H285" s="17"/>
      <c r="I285" s="20" t="str">
        <f>IF(NOT(COUNTA(A285:H285)&gt;0),"",IF(NOT(AND(ISNUMBER(B285),B285&gt;=DATE(1950,1,1),B285&lt;=DATE(2099,12,31))),"",IF(F285="Pending",IF(AND(ISNUMBER(Dashboard!$B$4),Dashboard!$B$4&gt;=DATE(1950,1,1),Dashboard!$B$4&lt;=DATE(2099,12,31)),Dashboard!$B$4-B285,""),IF(AND(ISNUMBER(H285),H285&gt;=DATE(1950,1,1),H285&lt;=DATE(2099,12,31)),H285-B285,""))))</f>
        <v/>
      </c>
      <c r="J285" s="21" t="str">
        <f>IF(NOT(COUNTA(A285:H285)&gt;0),"",IF(NOT(AND(ISNUMBER('Change Orders'!$B$2),'Change Orders'!$B$2&gt;=0,'Change Orders'!$B$2&lt;=1000000000)),"Check data",'Change Orders'!$B$2+SUMIFS($G$5:G285,$F$5:F285,"Approved")))</f>
        <v/>
      </c>
      <c r="K285" s="22" t="str">
        <f>IF(NOT(COUNTA(A285:H285)&gt;0),"",IF(LEN(A285)=0,"Check ID",IF(SUMPRODUCT(--($A$5:$A$501=A285))&gt;1,"Duplicate ID",IF(OR(NOT(AND(ISNUMBER(B285),B285&gt;=DATE(1950,1,1),B285&lt;=DATE(2099,12,31))),NOT(OR(F285="Pending",F285="Approved",F285="Rejected",F285="Void")),AND(LEN(D285)&gt;0,NOT(OR(D285="Owner",D285="GC",D285="Field",D285="Design team"))),NOT(ISNUMBER(E285)),E285&lt;-100000000,E285&gt;100000000,AND(LEN(G285)&gt;0,OR(NOT(ISNUMBER(G285)),G285&lt;-100000000,G285&gt;100000000)),AND(F285="Approved",LEN(G285)=0),AND(LEN(G285)&gt;0,F285&lt;&gt;"Approved"),AND(OR(F285="Approved",F285="Rejected",F285="Void"),LEN(H285)=0),AND(LEN(H285)&gt;0,NOT(AND(ISNUMBER(H285),H285&gt;=DATE(1950,1,1),H285&lt;=DATE(2099,12,31)))),IF(AND(AND(ISNUMBER(H285),H285&gt;=DATE(1950,1,1),H285&lt;=DATE(2099,12,31)),AND(ISNUMBER(B285),B285&gt;=DATE(1950,1,1),B285&lt;=DATE(2099,12,31))),H285&lt;B285,FALSE)),"Check inputs","OK"))))</f>
        <v/>
      </c>
    </row>
    <row r="286" spans="1:11" x14ac:dyDescent="0.25">
      <c r="A286" s="16"/>
      <c r="B286" s="17"/>
      <c r="C286" s="18"/>
      <c r="D286" s="16"/>
      <c r="E286" s="19"/>
      <c r="F286" s="16"/>
      <c r="G286" s="19"/>
      <c r="H286" s="17"/>
      <c r="I286" s="20" t="str">
        <f>IF(NOT(COUNTA(A286:H286)&gt;0),"",IF(NOT(AND(ISNUMBER(B286),B286&gt;=DATE(1950,1,1),B286&lt;=DATE(2099,12,31))),"",IF(F286="Pending",IF(AND(ISNUMBER(Dashboard!$B$4),Dashboard!$B$4&gt;=DATE(1950,1,1),Dashboard!$B$4&lt;=DATE(2099,12,31)),Dashboard!$B$4-B286,""),IF(AND(ISNUMBER(H286),H286&gt;=DATE(1950,1,1),H286&lt;=DATE(2099,12,31)),H286-B286,""))))</f>
        <v/>
      </c>
      <c r="J286" s="21" t="str">
        <f>IF(NOT(COUNTA(A286:H286)&gt;0),"",IF(NOT(AND(ISNUMBER('Change Orders'!$B$2),'Change Orders'!$B$2&gt;=0,'Change Orders'!$B$2&lt;=1000000000)),"Check data",'Change Orders'!$B$2+SUMIFS($G$5:G286,$F$5:F286,"Approved")))</f>
        <v/>
      </c>
      <c r="K286" s="22" t="str">
        <f>IF(NOT(COUNTA(A286:H286)&gt;0),"",IF(LEN(A286)=0,"Check ID",IF(SUMPRODUCT(--($A$5:$A$501=A286))&gt;1,"Duplicate ID",IF(OR(NOT(AND(ISNUMBER(B286),B286&gt;=DATE(1950,1,1),B286&lt;=DATE(2099,12,31))),NOT(OR(F286="Pending",F286="Approved",F286="Rejected",F286="Void")),AND(LEN(D286)&gt;0,NOT(OR(D286="Owner",D286="GC",D286="Field",D286="Design team"))),NOT(ISNUMBER(E286)),E286&lt;-100000000,E286&gt;100000000,AND(LEN(G286)&gt;0,OR(NOT(ISNUMBER(G286)),G286&lt;-100000000,G286&gt;100000000)),AND(F286="Approved",LEN(G286)=0),AND(LEN(G286)&gt;0,F286&lt;&gt;"Approved"),AND(OR(F286="Approved",F286="Rejected",F286="Void"),LEN(H286)=0),AND(LEN(H286)&gt;0,NOT(AND(ISNUMBER(H286),H286&gt;=DATE(1950,1,1),H286&lt;=DATE(2099,12,31)))),IF(AND(AND(ISNUMBER(H286),H286&gt;=DATE(1950,1,1),H286&lt;=DATE(2099,12,31)),AND(ISNUMBER(B286),B286&gt;=DATE(1950,1,1),B286&lt;=DATE(2099,12,31))),H286&lt;B286,FALSE)),"Check inputs","OK"))))</f>
        <v/>
      </c>
    </row>
    <row r="287" spans="1:11" x14ac:dyDescent="0.25">
      <c r="A287" s="16"/>
      <c r="B287" s="17"/>
      <c r="C287" s="18"/>
      <c r="D287" s="16"/>
      <c r="E287" s="19"/>
      <c r="F287" s="16"/>
      <c r="G287" s="19"/>
      <c r="H287" s="17"/>
      <c r="I287" s="20" t="str">
        <f>IF(NOT(COUNTA(A287:H287)&gt;0),"",IF(NOT(AND(ISNUMBER(B287),B287&gt;=DATE(1950,1,1),B287&lt;=DATE(2099,12,31))),"",IF(F287="Pending",IF(AND(ISNUMBER(Dashboard!$B$4),Dashboard!$B$4&gt;=DATE(1950,1,1),Dashboard!$B$4&lt;=DATE(2099,12,31)),Dashboard!$B$4-B287,""),IF(AND(ISNUMBER(H287),H287&gt;=DATE(1950,1,1),H287&lt;=DATE(2099,12,31)),H287-B287,""))))</f>
        <v/>
      </c>
      <c r="J287" s="21" t="str">
        <f>IF(NOT(COUNTA(A287:H287)&gt;0),"",IF(NOT(AND(ISNUMBER('Change Orders'!$B$2),'Change Orders'!$B$2&gt;=0,'Change Orders'!$B$2&lt;=1000000000)),"Check data",'Change Orders'!$B$2+SUMIFS($G$5:G287,$F$5:F287,"Approved")))</f>
        <v/>
      </c>
      <c r="K287" s="22" t="str">
        <f>IF(NOT(COUNTA(A287:H287)&gt;0),"",IF(LEN(A287)=0,"Check ID",IF(SUMPRODUCT(--($A$5:$A$501=A287))&gt;1,"Duplicate ID",IF(OR(NOT(AND(ISNUMBER(B287),B287&gt;=DATE(1950,1,1),B287&lt;=DATE(2099,12,31))),NOT(OR(F287="Pending",F287="Approved",F287="Rejected",F287="Void")),AND(LEN(D287)&gt;0,NOT(OR(D287="Owner",D287="GC",D287="Field",D287="Design team"))),NOT(ISNUMBER(E287)),E287&lt;-100000000,E287&gt;100000000,AND(LEN(G287)&gt;0,OR(NOT(ISNUMBER(G287)),G287&lt;-100000000,G287&gt;100000000)),AND(F287="Approved",LEN(G287)=0),AND(LEN(G287)&gt;0,F287&lt;&gt;"Approved"),AND(OR(F287="Approved",F287="Rejected",F287="Void"),LEN(H287)=0),AND(LEN(H287)&gt;0,NOT(AND(ISNUMBER(H287),H287&gt;=DATE(1950,1,1),H287&lt;=DATE(2099,12,31)))),IF(AND(AND(ISNUMBER(H287),H287&gt;=DATE(1950,1,1),H287&lt;=DATE(2099,12,31)),AND(ISNUMBER(B287),B287&gt;=DATE(1950,1,1),B287&lt;=DATE(2099,12,31))),H287&lt;B287,FALSE)),"Check inputs","OK"))))</f>
        <v/>
      </c>
    </row>
    <row r="288" spans="1:11" x14ac:dyDescent="0.25">
      <c r="A288" s="16"/>
      <c r="B288" s="17"/>
      <c r="C288" s="18"/>
      <c r="D288" s="16"/>
      <c r="E288" s="19"/>
      <c r="F288" s="16"/>
      <c r="G288" s="19"/>
      <c r="H288" s="17"/>
      <c r="I288" s="20" t="str">
        <f>IF(NOT(COUNTA(A288:H288)&gt;0),"",IF(NOT(AND(ISNUMBER(B288),B288&gt;=DATE(1950,1,1),B288&lt;=DATE(2099,12,31))),"",IF(F288="Pending",IF(AND(ISNUMBER(Dashboard!$B$4),Dashboard!$B$4&gt;=DATE(1950,1,1),Dashboard!$B$4&lt;=DATE(2099,12,31)),Dashboard!$B$4-B288,""),IF(AND(ISNUMBER(H288),H288&gt;=DATE(1950,1,1),H288&lt;=DATE(2099,12,31)),H288-B288,""))))</f>
        <v/>
      </c>
      <c r="J288" s="21" t="str">
        <f>IF(NOT(COUNTA(A288:H288)&gt;0),"",IF(NOT(AND(ISNUMBER('Change Orders'!$B$2),'Change Orders'!$B$2&gt;=0,'Change Orders'!$B$2&lt;=1000000000)),"Check data",'Change Orders'!$B$2+SUMIFS($G$5:G288,$F$5:F288,"Approved")))</f>
        <v/>
      </c>
      <c r="K288" s="22" t="str">
        <f>IF(NOT(COUNTA(A288:H288)&gt;0),"",IF(LEN(A288)=0,"Check ID",IF(SUMPRODUCT(--($A$5:$A$501=A288))&gt;1,"Duplicate ID",IF(OR(NOT(AND(ISNUMBER(B288),B288&gt;=DATE(1950,1,1),B288&lt;=DATE(2099,12,31))),NOT(OR(F288="Pending",F288="Approved",F288="Rejected",F288="Void")),AND(LEN(D288)&gt;0,NOT(OR(D288="Owner",D288="GC",D288="Field",D288="Design team"))),NOT(ISNUMBER(E288)),E288&lt;-100000000,E288&gt;100000000,AND(LEN(G288)&gt;0,OR(NOT(ISNUMBER(G288)),G288&lt;-100000000,G288&gt;100000000)),AND(F288="Approved",LEN(G288)=0),AND(LEN(G288)&gt;0,F288&lt;&gt;"Approved"),AND(OR(F288="Approved",F288="Rejected",F288="Void"),LEN(H288)=0),AND(LEN(H288)&gt;0,NOT(AND(ISNUMBER(H288),H288&gt;=DATE(1950,1,1),H288&lt;=DATE(2099,12,31)))),IF(AND(AND(ISNUMBER(H288),H288&gt;=DATE(1950,1,1),H288&lt;=DATE(2099,12,31)),AND(ISNUMBER(B288),B288&gt;=DATE(1950,1,1),B288&lt;=DATE(2099,12,31))),H288&lt;B288,FALSE)),"Check inputs","OK"))))</f>
        <v/>
      </c>
    </row>
    <row r="289" spans="1:11" x14ac:dyDescent="0.25">
      <c r="A289" s="16"/>
      <c r="B289" s="17"/>
      <c r="C289" s="18"/>
      <c r="D289" s="16"/>
      <c r="E289" s="19"/>
      <c r="F289" s="16"/>
      <c r="G289" s="19"/>
      <c r="H289" s="17"/>
      <c r="I289" s="20" t="str">
        <f>IF(NOT(COUNTA(A289:H289)&gt;0),"",IF(NOT(AND(ISNUMBER(B289),B289&gt;=DATE(1950,1,1),B289&lt;=DATE(2099,12,31))),"",IF(F289="Pending",IF(AND(ISNUMBER(Dashboard!$B$4),Dashboard!$B$4&gt;=DATE(1950,1,1),Dashboard!$B$4&lt;=DATE(2099,12,31)),Dashboard!$B$4-B289,""),IF(AND(ISNUMBER(H289),H289&gt;=DATE(1950,1,1),H289&lt;=DATE(2099,12,31)),H289-B289,""))))</f>
        <v/>
      </c>
      <c r="J289" s="21" t="str">
        <f>IF(NOT(COUNTA(A289:H289)&gt;0),"",IF(NOT(AND(ISNUMBER('Change Orders'!$B$2),'Change Orders'!$B$2&gt;=0,'Change Orders'!$B$2&lt;=1000000000)),"Check data",'Change Orders'!$B$2+SUMIFS($G$5:G289,$F$5:F289,"Approved")))</f>
        <v/>
      </c>
      <c r="K289" s="22" t="str">
        <f>IF(NOT(COUNTA(A289:H289)&gt;0),"",IF(LEN(A289)=0,"Check ID",IF(SUMPRODUCT(--($A$5:$A$501=A289))&gt;1,"Duplicate ID",IF(OR(NOT(AND(ISNUMBER(B289),B289&gt;=DATE(1950,1,1),B289&lt;=DATE(2099,12,31))),NOT(OR(F289="Pending",F289="Approved",F289="Rejected",F289="Void")),AND(LEN(D289)&gt;0,NOT(OR(D289="Owner",D289="GC",D289="Field",D289="Design team"))),NOT(ISNUMBER(E289)),E289&lt;-100000000,E289&gt;100000000,AND(LEN(G289)&gt;0,OR(NOT(ISNUMBER(G289)),G289&lt;-100000000,G289&gt;100000000)),AND(F289="Approved",LEN(G289)=0),AND(LEN(G289)&gt;0,F289&lt;&gt;"Approved"),AND(OR(F289="Approved",F289="Rejected",F289="Void"),LEN(H289)=0),AND(LEN(H289)&gt;0,NOT(AND(ISNUMBER(H289),H289&gt;=DATE(1950,1,1),H289&lt;=DATE(2099,12,31)))),IF(AND(AND(ISNUMBER(H289),H289&gt;=DATE(1950,1,1),H289&lt;=DATE(2099,12,31)),AND(ISNUMBER(B289),B289&gt;=DATE(1950,1,1),B289&lt;=DATE(2099,12,31))),H289&lt;B289,FALSE)),"Check inputs","OK"))))</f>
        <v/>
      </c>
    </row>
    <row r="290" spans="1:11" x14ac:dyDescent="0.25">
      <c r="A290" s="16"/>
      <c r="B290" s="17"/>
      <c r="C290" s="18"/>
      <c r="D290" s="16"/>
      <c r="E290" s="19"/>
      <c r="F290" s="16"/>
      <c r="G290" s="19"/>
      <c r="H290" s="17"/>
      <c r="I290" s="20" t="str">
        <f>IF(NOT(COUNTA(A290:H290)&gt;0),"",IF(NOT(AND(ISNUMBER(B290),B290&gt;=DATE(1950,1,1),B290&lt;=DATE(2099,12,31))),"",IF(F290="Pending",IF(AND(ISNUMBER(Dashboard!$B$4),Dashboard!$B$4&gt;=DATE(1950,1,1),Dashboard!$B$4&lt;=DATE(2099,12,31)),Dashboard!$B$4-B290,""),IF(AND(ISNUMBER(H290),H290&gt;=DATE(1950,1,1),H290&lt;=DATE(2099,12,31)),H290-B290,""))))</f>
        <v/>
      </c>
      <c r="J290" s="21" t="str">
        <f>IF(NOT(COUNTA(A290:H290)&gt;0),"",IF(NOT(AND(ISNUMBER('Change Orders'!$B$2),'Change Orders'!$B$2&gt;=0,'Change Orders'!$B$2&lt;=1000000000)),"Check data",'Change Orders'!$B$2+SUMIFS($G$5:G290,$F$5:F290,"Approved")))</f>
        <v/>
      </c>
      <c r="K290" s="22" t="str">
        <f>IF(NOT(COUNTA(A290:H290)&gt;0),"",IF(LEN(A290)=0,"Check ID",IF(SUMPRODUCT(--($A$5:$A$501=A290))&gt;1,"Duplicate ID",IF(OR(NOT(AND(ISNUMBER(B290),B290&gt;=DATE(1950,1,1),B290&lt;=DATE(2099,12,31))),NOT(OR(F290="Pending",F290="Approved",F290="Rejected",F290="Void")),AND(LEN(D290)&gt;0,NOT(OR(D290="Owner",D290="GC",D290="Field",D290="Design team"))),NOT(ISNUMBER(E290)),E290&lt;-100000000,E290&gt;100000000,AND(LEN(G290)&gt;0,OR(NOT(ISNUMBER(G290)),G290&lt;-100000000,G290&gt;100000000)),AND(F290="Approved",LEN(G290)=0),AND(LEN(G290)&gt;0,F290&lt;&gt;"Approved"),AND(OR(F290="Approved",F290="Rejected",F290="Void"),LEN(H290)=0),AND(LEN(H290)&gt;0,NOT(AND(ISNUMBER(H290),H290&gt;=DATE(1950,1,1),H290&lt;=DATE(2099,12,31)))),IF(AND(AND(ISNUMBER(H290),H290&gt;=DATE(1950,1,1),H290&lt;=DATE(2099,12,31)),AND(ISNUMBER(B290),B290&gt;=DATE(1950,1,1),B290&lt;=DATE(2099,12,31))),H290&lt;B290,FALSE)),"Check inputs","OK"))))</f>
        <v/>
      </c>
    </row>
    <row r="291" spans="1:11" x14ac:dyDescent="0.25">
      <c r="A291" s="16"/>
      <c r="B291" s="17"/>
      <c r="C291" s="18"/>
      <c r="D291" s="16"/>
      <c r="E291" s="19"/>
      <c r="F291" s="16"/>
      <c r="G291" s="19"/>
      <c r="H291" s="17"/>
      <c r="I291" s="20" t="str">
        <f>IF(NOT(COUNTA(A291:H291)&gt;0),"",IF(NOT(AND(ISNUMBER(B291),B291&gt;=DATE(1950,1,1),B291&lt;=DATE(2099,12,31))),"",IF(F291="Pending",IF(AND(ISNUMBER(Dashboard!$B$4),Dashboard!$B$4&gt;=DATE(1950,1,1),Dashboard!$B$4&lt;=DATE(2099,12,31)),Dashboard!$B$4-B291,""),IF(AND(ISNUMBER(H291),H291&gt;=DATE(1950,1,1),H291&lt;=DATE(2099,12,31)),H291-B291,""))))</f>
        <v/>
      </c>
      <c r="J291" s="21" t="str">
        <f>IF(NOT(COUNTA(A291:H291)&gt;0),"",IF(NOT(AND(ISNUMBER('Change Orders'!$B$2),'Change Orders'!$B$2&gt;=0,'Change Orders'!$B$2&lt;=1000000000)),"Check data",'Change Orders'!$B$2+SUMIFS($G$5:G291,$F$5:F291,"Approved")))</f>
        <v/>
      </c>
      <c r="K291" s="22" t="str">
        <f>IF(NOT(COUNTA(A291:H291)&gt;0),"",IF(LEN(A291)=0,"Check ID",IF(SUMPRODUCT(--($A$5:$A$501=A291))&gt;1,"Duplicate ID",IF(OR(NOT(AND(ISNUMBER(B291),B291&gt;=DATE(1950,1,1),B291&lt;=DATE(2099,12,31))),NOT(OR(F291="Pending",F291="Approved",F291="Rejected",F291="Void")),AND(LEN(D291)&gt;0,NOT(OR(D291="Owner",D291="GC",D291="Field",D291="Design team"))),NOT(ISNUMBER(E291)),E291&lt;-100000000,E291&gt;100000000,AND(LEN(G291)&gt;0,OR(NOT(ISNUMBER(G291)),G291&lt;-100000000,G291&gt;100000000)),AND(F291="Approved",LEN(G291)=0),AND(LEN(G291)&gt;0,F291&lt;&gt;"Approved"),AND(OR(F291="Approved",F291="Rejected",F291="Void"),LEN(H291)=0),AND(LEN(H291)&gt;0,NOT(AND(ISNUMBER(H291),H291&gt;=DATE(1950,1,1),H291&lt;=DATE(2099,12,31)))),IF(AND(AND(ISNUMBER(H291),H291&gt;=DATE(1950,1,1),H291&lt;=DATE(2099,12,31)),AND(ISNUMBER(B291),B291&gt;=DATE(1950,1,1),B291&lt;=DATE(2099,12,31))),H291&lt;B291,FALSE)),"Check inputs","OK"))))</f>
        <v/>
      </c>
    </row>
    <row r="292" spans="1:11" x14ac:dyDescent="0.25">
      <c r="A292" s="16"/>
      <c r="B292" s="17"/>
      <c r="C292" s="18"/>
      <c r="D292" s="16"/>
      <c r="E292" s="19"/>
      <c r="F292" s="16"/>
      <c r="G292" s="19"/>
      <c r="H292" s="17"/>
      <c r="I292" s="20" t="str">
        <f>IF(NOT(COUNTA(A292:H292)&gt;0),"",IF(NOT(AND(ISNUMBER(B292),B292&gt;=DATE(1950,1,1),B292&lt;=DATE(2099,12,31))),"",IF(F292="Pending",IF(AND(ISNUMBER(Dashboard!$B$4),Dashboard!$B$4&gt;=DATE(1950,1,1),Dashboard!$B$4&lt;=DATE(2099,12,31)),Dashboard!$B$4-B292,""),IF(AND(ISNUMBER(H292),H292&gt;=DATE(1950,1,1),H292&lt;=DATE(2099,12,31)),H292-B292,""))))</f>
        <v/>
      </c>
      <c r="J292" s="21" t="str">
        <f>IF(NOT(COUNTA(A292:H292)&gt;0),"",IF(NOT(AND(ISNUMBER('Change Orders'!$B$2),'Change Orders'!$B$2&gt;=0,'Change Orders'!$B$2&lt;=1000000000)),"Check data",'Change Orders'!$B$2+SUMIFS($G$5:G292,$F$5:F292,"Approved")))</f>
        <v/>
      </c>
      <c r="K292" s="22" t="str">
        <f>IF(NOT(COUNTA(A292:H292)&gt;0),"",IF(LEN(A292)=0,"Check ID",IF(SUMPRODUCT(--($A$5:$A$501=A292))&gt;1,"Duplicate ID",IF(OR(NOT(AND(ISNUMBER(B292),B292&gt;=DATE(1950,1,1),B292&lt;=DATE(2099,12,31))),NOT(OR(F292="Pending",F292="Approved",F292="Rejected",F292="Void")),AND(LEN(D292)&gt;0,NOT(OR(D292="Owner",D292="GC",D292="Field",D292="Design team"))),NOT(ISNUMBER(E292)),E292&lt;-100000000,E292&gt;100000000,AND(LEN(G292)&gt;0,OR(NOT(ISNUMBER(G292)),G292&lt;-100000000,G292&gt;100000000)),AND(F292="Approved",LEN(G292)=0),AND(LEN(G292)&gt;0,F292&lt;&gt;"Approved"),AND(OR(F292="Approved",F292="Rejected",F292="Void"),LEN(H292)=0),AND(LEN(H292)&gt;0,NOT(AND(ISNUMBER(H292),H292&gt;=DATE(1950,1,1),H292&lt;=DATE(2099,12,31)))),IF(AND(AND(ISNUMBER(H292),H292&gt;=DATE(1950,1,1),H292&lt;=DATE(2099,12,31)),AND(ISNUMBER(B292),B292&gt;=DATE(1950,1,1),B292&lt;=DATE(2099,12,31))),H292&lt;B292,FALSE)),"Check inputs","OK"))))</f>
        <v/>
      </c>
    </row>
    <row r="293" spans="1:11" x14ac:dyDescent="0.25">
      <c r="A293" s="16"/>
      <c r="B293" s="17"/>
      <c r="C293" s="18"/>
      <c r="D293" s="16"/>
      <c r="E293" s="19"/>
      <c r="F293" s="16"/>
      <c r="G293" s="19"/>
      <c r="H293" s="17"/>
      <c r="I293" s="20" t="str">
        <f>IF(NOT(COUNTA(A293:H293)&gt;0),"",IF(NOT(AND(ISNUMBER(B293),B293&gt;=DATE(1950,1,1),B293&lt;=DATE(2099,12,31))),"",IF(F293="Pending",IF(AND(ISNUMBER(Dashboard!$B$4),Dashboard!$B$4&gt;=DATE(1950,1,1),Dashboard!$B$4&lt;=DATE(2099,12,31)),Dashboard!$B$4-B293,""),IF(AND(ISNUMBER(H293),H293&gt;=DATE(1950,1,1),H293&lt;=DATE(2099,12,31)),H293-B293,""))))</f>
        <v/>
      </c>
      <c r="J293" s="21" t="str">
        <f>IF(NOT(COUNTA(A293:H293)&gt;0),"",IF(NOT(AND(ISNUMBER('Change Orders'!$B$2),'Change Orders'!$B$2&gt;=0,'Change Orders'!$B$2&lt;=1000000000)),"Check data",'Change Orders'!$B$2+SUMIFS($G$5:G293,$F$5:F293,"Approved")))</f>
        <v/>
      </c>
      <c r="K293" s="22" t="str">
        <f>IF(NOT(COUNTA(A293:H293)&gt;0),"",IF(LEN(A293)=0,"Check ID",IF(SUMPRODUCT(--($A$5:$A$501=A293))&gt;1,"Duplicate ID",IF(OR(NOT(AND(ISNUMBER(B293),B293&gt;=DATE(1950,1,1),B293&lt;=DATE(2099,12,31))),NOT(OR(F293="Pending",F293="Approved",F293="Rejected",F293="Void")),AND(LEN(D293)&gt;0,NOT(OR(D293="Owner",D293="GC",D293="Field",D293="Design team"))),NOT(ISNUMBER(E293)),E293&lt;-100000000,E293&gt;100000000,AND(LEN(G293)&gt;0,OR(NOT(ISNUMBER(G293)),G293&lt;-100000000,G293&gt;100000000)),AND(F293="Approved",LEN(G293)=0),AND(LEN(G293)&gt;0,F293&lt;&gt;"Approved"),AND(OR(F293="Approved",F293="Rejected",F293="Void"),LEN(H293)=0),AND(LEN(H293)&gt;0,NOT(AND(ISNUMBER(H293),H293&gt;=DATE(1950,1,1),H293&lt;=DATE(2099,12,31)))),IF(AND(AND(ISNUMBER(H293),H293&gt;=DATE(1950,1,1),H293&lt;=DATE(2099,12,31)),AND(ISNUMBER(B293),B293&gt;=DATE(1950,1,1),B293&lt;=DATE(2099,12,31))),H293&lt;B293,FALSE)),"Check inputs","OK"))))</f>
        <v/>
      </c>
    </row>
    <row r="294" spans="1:11" x14ac:dyDescent="0.25">
      <c r="A294" s="16"/>
      <c r="B294" s="17"/>
      <c r="C294" s="18"/>
      <c r="D294" s="16"/>
      <c r="E294" s="19"/>
      <c r="F294" s="16"/>
      <c r="G294" s="19"/>
      <c r="H294" s="17"/>
      <c r="I294" s="20" t="str">
        <f>IF(NOT(COUNTA(A294:H294)&gt;0),"",IF(NOT(AND(ISNUMBER(B294),B294&gt;=DATE(1950,1,1),B294&lt;=DATE(2099,12,31))),"",IF(F294="Pending",IF(AND(ISNUMBER(Dashboard!$B$4),Dashboard!$B$4&gt;=DATE(1950,1,1),Dashboard!$B$4&lt;=DATE(2099,12,31)),Dashboard!$B$4-B294,""),IF(AND(ISNUMBER(H294),H294&gt;=DATE(1950,1,1),H294&lt;=DATE(2099,12,31)),H294-B294,""))))</f>
        <v/>
      </c>
      <c r="J294" s="21" t="str">
        <f>IF(NOT(COUNTA(A294:H294)&gt;0),"",IF(NOT(AND(ISNUMBER('Change Orders'!$B$2),'Change Orders'!$B$2&gt;=0,'Change Orders'!$B$2&lt;=1000000000)),"Check data",'Change Orders'!$B$2+SUMIFS($G$5:G294,$F$5:F294,"Approved")))</f>
        <v/>
      </c>
      <c r="K294" s="22" t="str">
        <f>IF(NOT(COUNTA(A294:H294)&gt;0),"",IF(LEN(A294)=0,"Check ID",IF(SUMPRODUCT(--($A$5:$A$501=A294))&gt;1,"Duplicate ID",IF(OR(NOT(AND(ISNUMBER(B294),B294&gt;=DATE(1950,1,1),B294&lt;=DATE(2099,12,31))),NOT(OR(F294="Pending",F294="Approved",F294="Rejected",F294="Void")),AND(LEN(D294)&gt;0,NOT(OR(D294="Owner",D294="GC",D294="Field",D294="Design team"))),NOT(ISNUMBER(E294)),E294&lt;-100000000,E294&gt;100000000,AND(LEN(G294)&gt;0,OR(NOT(ISNUMBER(G294)),G294&lt;-100000000,G294&gt;100000000)),AND(F294="Approved",LEN(G294)=0),AND(LEN(G294)&gt;0,F294&lt;&gt;"Approved"),AND(OR(F294="Approved",F294="Rejected",F294="Void"),LEN(H294)=0),AND(LEN(H294)&gt;0,NOT(AND(ISNUMBER(H294),H294&gt;=DATE(1950,1,1),H294&lt;=DATE(2099,12,31)))),IF(AND(AND(ISNUMBER(H294),H294&gt;=DATE(1950,1,1),H294&lt;=DATE(2099,12,31)),AND(ISNUMBER(B294),B294&gt;=DATE(1950,1,1),B294&lt;=DATE(2099,12,31))),H294&lt;B294,FALSE)),"Check inputs","OK"))))</f>
        <v/>
      </c>
    </row>
    <row r="295" spans="1:11" x14ac:dyDescent="0.25">
      <c r="A295" s="16"/>
      <c r="B295" s="17"/>
      <c r="C295" s="18"/>
      <c r="D295" s="16"/>
      <c r="E295" s="19"/>
      <c r="F295" s="16"/>
      <c r="G295" s="19"/>
      <c r="H295" s="17"/>
      <c r="I295" s="20" t="str">
        <f>IF(NOT(COUNTA(A295:H295)&gt;0),"",IF(NOT(AND(ISNUMBER(B295),B295&gt;=DATE(1950,1,1),B295&lt;=DATE(2099,12,31))),"",IF(F295="Pending",IF(AND(ISNUMBER(Dashboard!$B$4),Dashboard!$B$4&gt;=DATE(1950,1,1),Dashboard!$B$4&lt;=DATE(2099,12,31)),Dashboard!$B$4-B295,""),IF(AND(ISNUMBER(H295),H295&gt;=DATE(1950,1,1),H295&lt;=DATE(2099,12,31)),H295-B295,""))))</f>
        <v/>
      </c>
      <c r="J295" s="21" t="str">
        <f>IF(NOT(COUNTA(A295:H295)&gt;0),"",IF(NOT(AND(ISNUMBER('Change Orders'!$B$2),'Change Orders'!$B$2&gt;=0,'Change Orders'!$B$2&lt;=1000000000)),"Check data",'Change Orders'!$B$2+SUMIFS($G$5:G295,$F$5:F295,"Approved")))</f>
        <v/>
      </c>
      <c r="K295" s="22" t="str">
        <f>IF(NOT(COUNTA(A295:H295)&gt;0),"",IF(LEN(A295)=0,"Check ID",IF(SUMPRODUCT(--($A$5:$A$501=A295))&gt;1,"Duplicate ID",IF(OR(NOT(AND(ISNUMBER(B295),B295&gt;=DATE(1950,1,1),B295&lt;=DATE(2099,12,31))),NOT(OR(F295="Pending",F295="Approved",F295="Rejected",F295="Void")),AND(LEN(D295)&gt;0,NOT(OR(D295="Owner",D295="GC",D295="Field",D295="Design team"))),NOT(ISNUMBER(E295)),E295&lt;-100000000,E295&gt;100000000,AND(LEN(G295)&gt;0,OR(NOT(ISNUMBER(G295)),G295&lt;-100000000,G295&gt;100000000)),AND(F295="Approved",LEN(G295)=0),AND(LEN(G295)&gt;0,F295&lt;&gt;"Approved"),AND(OR(F295="Approved",F295="Rejected",F295="Void"),LEN(H295)=0),AND(LEN(H295)&gt;0,NOT(AND(ISNUMBER(H295),H295&gt;=DATE(1950,1,1),H295&lt;=DATE(2099,12,31)))),IF(AND(AND(ISNUMBER(H295),H295&gt;=DATE(1950,1,1),H295&lt;=DATE(2099,12,31)),AND(ISNUMBER(B295),B295&gt;=DATE(1950,1,1),B295&lt;=DATE(2099,12,31))),H295&lt;B295,FALSE)),"Check inputs","OK"))))</f>
        <v/>
      </c>
    </row>
    <row r="296" spans="1:11" x14ac:dyDescent="0.25">
      <c r="A296" s="16"/>
      <c r="B296" s="17"/>
      <c r="C296" s="18"/>
      <c r="D296" s="16"/>
      <c r="E296" s="19"/>
      <c r="F296" s="16"/>
      <c r="G296" s="19"/>
      <c r="H296" s="17"/>
      <c r="I296" s="20" t="str">
        <f>IF(NOT(COUNTA(A296:H296)&gt;0),"",IF(NOT(AND(ISNUMBER(B296),B296&gt;=DATE(1950,1,1),B296&lt;=DATE(2099,12,31))),"",IF(F296="Pending",IF(AND(ISNUMBER(Dashboard!$B$4),Dashboard!$B$4&gt;=DATE(1950,1,1),Dashboard!$B$4&lt;=DATE(2099,12,31)),Dashboard!$B$4-B296,""),IF(AND(ISNUMBER(H296),H296&gt;=DATE(1950,1,1),H296&lt;=DATE(2099,12,31)),H296-B296,""))))</f>
        <v/>
      </c>
      <c r="J296" s="21" t="str">
        <f>IF(NOT(COUNTA(A296:H296)&gt;0),"",IF(NOT(AND(ISNUMBER('Change Orders'!$B$2),'Change Orders'!$B$2&gt;=0,'Change Orders'!$B$2&lt;=1000000000)),"Check data",'Change Orders'!$B$2+SUMIFS($G$5:G296,$F$5:F296,"Approved")))</f>
        <v/>
      </c>
      <c r="K296" s="22" t="str">
        <f>IF(NOT(COUNTA(A296:H296)&gt;0),"",IF(LEN(A296)=0,"Check ID",IF(SUMPRODUCT(--($A$5:$A$501=A296))&gt;1,"Duplicate ID",IF(OR(NOT(AND(ISNUMBER(B296),B296&gt;=DATE(1950,1,1),B296&lt;=DATE(2099,12,31))),NOT(OR(F296="Pending",F296="Approved",F296="Rejected",F296="Void")),AND(LEN(D296)&gt;0,NOT(OR(D296="Owner",D296="GC",D296="Field",D296="Design team"))),NOT(ISNUMBER(E296)),E296&lt;-100000000,E296&gt;100000000,AND(LEN(G296)&gt;0,OR(NOT(ISNUMBER(G296)),G296&lt;-100000000,G296&gt;100000000)),AND(F296="Approved",LEN(G296)=0),AND(LEN(G296)&gt;0,F296&lt;&gt;"Approved"),AND(OR(F296="Approved",F296="Rejected",F296="Void"),LEN(H296)=0),AND(LEN(H296)&gt;0,NOT(AND(ISNUMBER(H296),H296&gt;=DATE(1950,1,1),H296&lt;=DATE(2099,12,31)))),IF(AND(AND(ISNUMBER(H296),H296&gt;=DATE(1950,1,1),H296&lt;=DATE(2099,12,31)),AND(ISNUMBER(B296),B296&gt;=DATE(1950,1,1),B296&lt;=DATE(2099,12,31))),H296&lt;B296,FALSE)),"Check inputs","OK"))))</f>
        <v/>
      </c>
    </row>
    <row r="297" spans="1:11" x14ac:dyDescent="0.25">
      <c r="A297" s="16"/>
      <c r="B297" s="17"/>
      <c r="C297" s="18"/>
      <c r="D297" s="16"/>
      <c r="E297" s="19"/>
      <c r="F297" s="16"/>
      <c r="G297" s="19"/>
      <c r="H297" s="17"/>
      <c r="I297" s="20" t="str">
        <f>IF(NOT(COUNTA(A297:H297)&gt;0),"",IF(NOT(AND(ISNUMBER(B297),B297&gt;=DATE(1950,1,1),B297&lt;=DATE(2099,12,31))),"",IF(F297="Pending",IF(AND(ISNUMBER(Dashboard!$B$4),Dashboard!$B$4&gt;=DATE(1950,1,1),Dashboard!$B$4&lt;=DATE(2099,12,31)),Dashboard!$B$4-B297,""),IF(AND(ISNUMBER(H297),H297&gt;=DATE(1950,1,1),H297&lt;=DATE(2099,12,31)),H297-B297,""))))</f>
        <v/>
      </c>
      <c r="J297" s="21" t="str">
        <f>IF(NOT(COUNTA(A297:H297)&gt;0),"",IF(NOT(AND(ISNUMBER('Change Orders'!$B$2),'Change Orders'!$B$2&gt;=0,'Change Orders'!$B$2&lt;=1000000000)),"Check data",'Change Orders'!$B$2+SUMIFS($G$5:G297,$F$5:F297,"Approved")))</f>
        <v/>
      </c>
      <c r="K297" s="22" t="str">
        <f>IF(NOT(COUNTA(A297:H297)&gt;0),"",IF(LEN(A297)=0,"Check ID",IF(SUMPRODUCT(--($A$5:$A$501=A297))&gt;1,"Duplicate ID",IF(OR(NOT(AND(ISNUMBER(B297),B297&gt;=DATE(1950,1,1),B297&lt;=DATE(2099,12,31))),NOT(OR(F297="Pending",F297="Approved",F297="Rejected",F297="Void")),AND(LEN(D297)&gt;0,NOT(OR(D297="Owner",D297="GC",D297="Field",D297="Design team"))),NOT(ISNUMBER(E297)),E297&lt;-100000000,E297&gt;100000000,AND(LEN(G297)&gt;0,OR(NOT(ISNUMBER(G297)),G297&lt;-100000000,G297&gt;100000000)),AND(F297="Approved",LEN(G297)=0),AND(LEN(G297)&gt;0,F297&lt;&gt;"Approved"),AND(OR(F297="Approved",F297="Rejected",F297="Void"),LEN(H297)=0),AND(LEN(H297)&gt;0,NOT(AND(ISNUMBER(H297),H297&gt;=DATE(1950,1,1),H297&lt;=DATE(2099,12,31)))),IF(AND(AND(ISNUMBER(H297),H297&gt;=DATE(1950,1,1),H297&lt;=DATE(2099,12,31)),AND(ISNUMBER(B297),B297&gt;=DATE(1950,1,1),B297&lt;=DATE(2099,12,31))),H297&lt;B297,FALSE)),"Check inputs","OK"))))</f>
        <v/>
      </c>
    </row>
    <row r="298" spans="1:11" x14ac:dyDescent="0.25">
      <c r="A298" s="16"/>
      <c r="B298" s="17"/>
      <c r="C298" s="18"/>
      <c r="D298" s="16"/>
      <c r="E298" s="19"/>
      <c r="F298" s="16"/>
      <c r="G298" s="19"/>
      <c r="H298" s="17"/>
      <c r="I298" s="20" t="str">
        <f>IF(NOT(COUNTA(A298:H298)&gt;0),"",IF(NOT(AND(ISNUMBER(B298),B298&gt;=DATE(1950,1,1),B298&lt;=DATE(2099,12,31))),"",IF(F298="Pending",IF(AND(ISNUMBER(Dashboard!$B$4),Dashboard!$B$4&gt;=DATE(1950,1,1),Dashboard!$B$4&lt;=DATE(2099,12,31)),Dashboard!$B$4-B298,""),IF(AND(ISNUMBER(H298),H298&gt;=DATE(1950,1,1),H298&lt;=DATE(2099,12,31)),H298-B298,""))))</f>
        <v/>
      </c>
      <c r="J298" s="21" t="str">
        <f>IF(NOT(COUNTA(A298:H298)&gt;0),"",IF(NOT(AND(ISNUMBER('Change Orders'!$B$2),'Change Orders'!$B$2&gt;=0,'Change Orders'!$B$2&lt;=1000000000)),"Check data",'Change Orders'!$B$2+SUMIFS($G$5:G298,$F$5:F298,"Approved")))</f>
        <v/>
      </c>
      <c r="K298" s="22" t="str">
        <f>IF(NOT(COUNTA(A298:H298)&gt;0),"",IF(LEN(A298)=0,"Check ID",IF(SUMPRODUCT(--($A$5:$A$501=A298))&gt;1,"Duplicate ID",IF(OR(NOT(AND(ISNUMBER(B298),B298&gt;=DATE(1950,1,1),B298&lt;=DATE(2099,12,31))),NOT(OR(F298="Pending",F298="Approved",F298="Rejected",F298="Void")),AND(LEN(D298)&gt;0,NOT(OR(D298="Owner",D298="GC",D298="Field",D298="Design team"))),NOT(ISNUMBER(E298)),E298&lt;-100000000,E298&gt;100000000,AND(LEN(G298)&gt;0,OR(NOT(ISNUMBER(G298)),G298&lt;-100000000,G298&gt;100000000)),AND(F298="Approved",LEN(G298)=0),AND(LEN(G298)&gt;0,F298&lt;&gt;"Approved"),AND(OR(F298="Approved",F298="Rejected",F298="Void"),LEN(H298)=0),AND(LEN(H298)&gt;0,NOT(AND(ISNUMBER(H298),H298&gt;=DATE(1950,1,1),H298&lt;=DATE(2099,12,31)))),IF(AND(AND(ISNUMBER(H298),H298&gt;=DATE(1950,1,1),H298&lt;=DATE(2099,12,31)),AND(ISNUMBER(B298),B298&gt;=DATE(1950,1,1),B298&lt;=DATE(2099,12,31))),H298&lt;B298,FALSE)),"Check inputs","OK"))))</f>
        <v/>
      </c>
    </row>
    <row r="299" spans="1:11" x14ac:dyDescent="0.25">
      <c r="A299" s="16"/>
      <c r="B299" s="17"/>
      <c r="C299" s="18"/>
      <c r="D299" s="16"/>
      <c r="E299" s="19"/>
      <c r="F299" s="16"/>
      <c r="G299" s="19"/>
      <c r="H299" s="17"/>
      <c r="I299" s="20" t="str">
        <f>IF(NOT(COUNTA(A299:H299)&gt;0),"",IF(NOT(AND(ISNUMBER(B299),B299&gt;=DATE(1950,1,1),B299&lt;=DATE(2099,12,31))),"",IF(F299="Pending",IF(AND(ISNUMBER(Dashboard!$B$4),Dashboard!$B$4&gt;=DATE(1950,1,1),Dashboard!$B$4&lt;=DATE(2099,12,31)),Dashboard!$B$4-B299,""),IF(AND(ISNUMBER(H299),H299&gt;=DATE(1950,1,1),H299&lt;=DATE(2099,12,31)),H299-B299,""))))</f>
        <v/>
      </c>
      <c r="J299" s="21" t="str">
        <f>IF(NOT(COUNTA(A299:H299)&gt;0),"",IF(NOT(AND(ISNUMBER('Change Orders'!$B$2),'Change Orders'!$B$2&gt;=0,'Change Orders'!$B$2&lt;=1000000000)),"Check data",'Change Orders'!$B$2+SUMIFS($G$5:G299,$F$5:F299,"Approved")))</f>
        <v/>
      </c>
      <c r="K299" s="22" t="str">
        <f>IF(NOT(COUNTA(A299:H299)&gt;0),"",IF(LEN(A299)=0,"Check ID",IF(SUMPRODUCT(--($A$5:$A$501=A299))&gt;1,"Duplicate ID",IF(OR(NOT(AND(ISNUMBER(B299),B299&gt;=DATE(1950,1,1),B299&lt;=DATE(2099,12,31))),NOT(OR(F299="Pending",F299="Approved",F299="Rejected",F299="Void")),AND(LEN(D299)&gt;0,NOT(OR(D299="Owner",D299="GC",D299="Field",D299="Design team"))),NOT(ISNUMBER(E299)),E299&lt;-100000000,E299&gt;100000000,AND(LEN(G299)&gt;0,OR(NOT(ISNUMBER(G299)),G299&lt;-100000000,G299&gt;100000000)),AND(F299="Approved",LEN(G299)=0),AND(LEN(G299)&gt;0,F299&lt;&gt;"Approved"),AND(OR(F299="Approved",F299="Rejected",F299="Void"),LEN(H299)=0),AND(LEN(H299)&gt;0,NOT(AND(ISNUMBER(H299),H299&gt;=DATE(1950,1,1),H299&lt;=DATE(2099,12,31)))),IF(AND(AND(ISNUMBER(H299),H299&gt;=DATE(1950,1,1),H299&lt;=DATE(2099,12,31)),AND(ISNUMBER(B299),B299&gt;=DATE(1950,1,1),B299&lt;=DATE(2099,12,31))),H299&lt;B299,FALSE)),"Check inputs","OK"))))</f>
        <v/>
      </c>
    </row>
    <row r="300" spans="1:11" x14ac:dyDescent="0.25">
      <c r="A300" s="16"/>
      <c r="B300" s="17"/>
      <c r="C300" s="18"/>
      <c r="D300" s="16"/>
      <c r="E300" s="19"/>
      <c r="F300" s="16"/>
      <c r="G300" s="19"/>
      <c r="H300" s="17"/>
      <c r="I300" s="20" t="str">
        <f>IF(NOT(COUNTA(A300:H300)&gt;0),"",IF(NOT(AND(ISNUMBER(B300),B300&gt;=DATE(1950,1,1),B300&lt;=DATE(2099,12,31))),"",IF(F300="Pending",IF(AND(ISNUMBER(Dashboard!$B$4),Dashboard!$B$4&gt;=DATE(1950,1,1),Dashboard!$B$4&lt;=DATE(2099,12,31)),Dashboard!$B$4-B300,""),IF(AND(ISNUMBER(H300),H300&gt;=DATE(1950,1,1),H300&lt;=DATE(2099,12,31)),H300-B300,""))))</f>
        <v/>
      </c>
      <c r="J300" s="21" t="str">
        <f>IF(NOT(COUNTA(A300:H300)&gt;0),"",IF(NOT(AND(ISNUMBER('Change Orders'!$B$2),'Change Orders'!$B$2&gt;=0,'Change Orders'!$B$2&lt;=1000000000)),"Check data",'Change Orders'!$B$2+SUMIFS($G$5:G300,$F$5:F300,"Approved")))</f>
        <v/>
      </c>
      <c r="K300" s="22" t="str">
        <f>IF(NOT(COUNTA(A300:H300)&gt;0),"",IF(LEN(A300)=0,"Check ID",IF(SUMPRODUCT(--($A$5:$A$501=A300))&gt;1,"Duplicate ID",IF(OR(NOT(AND(ISNUMBER(B300),B300&gt;=DATE(1950,1,1),B300&lt;=DATE(2099,12,31))),NOT(OR(F300="Pending",F300="Approved",F300="Rejected",F300="Void")),AND(LEN(D300)&gt;0,NOT(OR(D300="Owner",D300="GC",D300="Field",D300="Design team"))),NOT(ISNUMBER(E300)),E300&lt;-100000000,E300&gt;100000000,AND(LEN(G300)&gt;0,OR(NOT(ISNUMBER(G300)),G300&lt;-100000000,G300&gt;100000000)),AND(F300="Approved",LEN(G300)=0),AND(LEN(G300)&gt;0,F300&lt;&gt;"Approved"),AND(OR(F300="Approved",F300="Rejected",F300="Void"),LEN(H300)=0),AND(LEN(H300)&gt;0,NOT(AND(ISNUMBER(H300),H300&gt;=DATE(1950,1,1),H300&lt;=DATE(2099,12,31)))),IF(AND(AND(ISNUMBER(H300),H300&gt;=DATE(1950,1,1),H300&lt;=DATE(2099,12,31)),AND(ISNUMBER(B300),B300&gt;=DATE(1950,1,1),B300&lt;=DATE(2099,12,31))),H300&lt;B300,FALSE)),"Check inputs","OK"))))</f>
        <v/>
      </c>
    </row>
    <row r="301" spans="1:11" x14ac:dyDescent="0.25">
      <c r="A301" s="16"/>
      <c r="B301" s="17"/>
      <c r="C301" s="18"/>
      <c r="D301" s="16"/>
      <c r="E301" s="19"/>
      <c r="F301" s="16"/>
      <c r="G301" s="19"/>
      <c r="H301" s="17"/>
      <c r="I301" s="20" t="str">
        <f>IF(NOT(COUNTA(A301:H301)&gt;0),"",IF(NOT(AND(ISNUMBER(B301),B301&gt;=DATE(1950,1,1),B301&lt;=DATE(2099,12,31))),"",IF(F301="Pending",IF(AND(ISNUMBER(Dashboard!$B$4),Dashboard!$B$4&gt;=DATE(1950,1,1),Dashboard!$B$4&lt;=DATE(2099,12,31)),Dashboard!$B$4-B301,""),IF(AND(ISNUMBER(H301),H301&gt;=DATE(1950,1,1),H301&lt;=DATE(2099,12,31)),H301-B301,""))))</f>
        <v/>
      </c>
      <c r="J301" s="21" t="str">
        <f>IF(NOT(COUNTA(A301:H301)&gt;0),"",IF(NOT(AND(ISNUMBER('Change Orders'!$B$2),'Change Orders'!$B$2&gt;=0,'Change Orders'!$B$2&lt;=1000000000)),"Check data",'Change Orders'!$B$2+SUMIFS($G$5:G301,$F$5:F301,"Approved")))</f>
        <v/>
      </c>
      <c r="K301" s="22" t="str">
        <f>IF(NOT(COUNTA(A301:H301)&gt;0),"",IF(LEN(A301)=0,"Check ID",IF(SUMPRODUCT(--($A$5:$A$501=A301))&gt;1,"Duplicate ID",IF(OR(NOT(AND(ISNUMBER(B301),B301&gt;=DATE(1950,1,1),B301&lt;=DATE(2099,12,31))),NOT(OR(F301="Pending",F301="Approved",F301="Rejected",F301="Void")),AND(LEN(D301)&gt;0,NOT(OR(D301="Owner",D301="GC",D301="Field",D301="Design team"))),NOT(ISNUMBER(E301)),E301&lt;-100000000,E301&gt;100000000,AND(LEN(G301)&gt;0,OR(NOT(ISNUMBER(G301)),G301&lt;-100000000,G301&gt;100000000)),AND(F301="Approved",LEN(G301)=0),AND(LEN(G301)&gt;0,F301&lt;&gt;"Approved"),AND(OR(F301="Approved",F301="Rejected",F301="Void"),LEN(H301)=0),AND(LEN(H301)&gt;0,NOT(AND(ISNUMBER(H301),H301&gt;=DATE(1950,1,1),H301&lt;=DATE(2099,12,31)))),IF(AND(AND(ISNUMBER(H301),H301&gt;=DATE(1950,1,1),H301&lt;=DATE(2099,12,31)),AND(ISNUMBER(B301),B301&gt;=DATE(1950,1,1),B301&lt;=DATE(2099,12,31))),H301&lt;B301,FALSE)),"Check inputs","OK"))))</f>
        <v/>
      </c>
    </row>
    <row r="302" spans="1:11" x14ac:dyDescent="0.25">
      <c r="A302" s="16"/>
      <c r="B302" s="17"/>
      <c r="C302" s="18"/>
      <c r="D302" s="16"/>
      <c r="E302" s="19"/>
      <c r="F302" s="16"/>
      <c r="G302" s="19"/>
      <c r="H302" s="17"/>
      <c r="I302" s="20" t="str">
        <f>IF(NOT(COUNTA(A302:H302)&gt;0),"",IF(NOT(AND(ISNUMBER(B302),B302&gt;=DATE(1950,1,1),B302&lt;=DATE(2099,12,31))),"",IF(F302="Pending",IF(AND(ISNUMBER(Dashboard!$B$4),Dashboard!$B$4&gt;=DATE(1950,1,1),Dashboard!$B$4&lt;=DATE(2099,12,31)),Dashboard!$B$4-B302,""),IF(AND(ISNUMBER(H302),H302&gt;=DATE(1950,1,1),H302&lt;=DATE(2099,12,31)),H302-B302,""))))</f>
        <v/>
      </c>
      <c r="J302" s="21" t="str">
        <f>IF(NOT(COUNTA(A302:H302)&gt;0),"",IF(NOT(AND(ISNUMBER('Change Orders'!$B$2),'Change Orders'!$B$2&gt;=0,'Change Orders'!$B$2&lt;=1000000000)),"Check data",'Change Orders'!$B$2+SUMIFS($G$5:G302,$F$5:F302,"Approved")))</f>
        <v/>
      </c>
      <c r="K302" s="22" t="str">
        <f>IF(NOT(COUNTA(A302:H302)&gt;0),"",IF(LEN(A302)=0,"Check ID",IF(SUMPRODUCT(--($A$5:$A$501=A302))&gt;1,"Duplicate ID",IF(OR(NOT(AND(ISNUMBER(B302),B302&gt;=DATE(1950,1,1),B302&lt;=DATE(2099,12,31))),NOT(OR(F302="Pending",F302="Approved",F302="Rejected",F302="Void")),AND(LEN(D302)&gt;0,NOT(OR(D302="Owner",D302="GC",D302="Field",D302="Design team"))),NOT(ISNUMBER(E302)),E302&lt;-100000000,E302&gt;100000000,AND(LEN(G302)&gt;0,OR(NOT(ISNUMBER(G302)),G302&lt;-100000000,G302&gt;100000000)),AND(F302="Approved",LEN(G302)=0),AND(LEN(G302)&gt;0,F302&lt;&gt;"Approved"),AND(OR(F302="Approved",F302="Rejected",F302="Void"),LEN(H302)=0),AND(LEN(H302)&gt;0,NOT(AND(ISNUMBER(H302),H302&gt;=DATE(1950,1,1),H302&lt;=DATE(2099,12,31)))),IF(AND(AND(ISNUMBER(H302),H302&gt;=DATE(1950,1,1),H302&lt;=DATE(2099,12,31)),AND(ISNUMBER(B302),B302&gt;=DATE(1950,1,1),B302&lt;=DATE(2099,12,31))),H302&lt;B302,FALSE)),"Check inputs","OK"))))</f>
        <v/>
      </c>
    </row>
    <row r="303" spans="1:11" x14ac:dyDescent="0.25">
      <c r="A303" s="16"/>
      <c r="B303" s="17"/>
      <c r="C303" s="18"/>
      <c r="D303" s="16"/>
      <c r="E303" s="19"/>
      <c r="F303" s="16"/>
      <c r="G303" s="19"/>
      <c r="H303" s="17"/>
      <c r="I303" s="20" t="str">
        <f>IF(NOT(COUNTA(A303:H303)&gt;0),"",IF(NOT(AND(ISNUMBER(B303),B303&gt;=DATE(1950,1,1),B303&lt;=DATE(2099,12,31))),"",IF(F303="Pending",IF(AND(ISNUMBER(Dashboard!$B$4),Dashboard!$B$4&gt;=DATE(1950,1,1),Dashboard!$B$4&lt;=DATE(2099,12,31)),Dashboard!$B$4-B303,""),IF(AND(ISNUMBER(H303),H303&gt;=DATE(1950,1,1),H303&lt;=DATE(2099,12,31)),H303-B303,""))))</f>
        <v/>
      </c>
      <c r="J303" s="21" t="str">
        <f>IF(NOT(COUNTA(A303:H303)&gt;0),"",IF(NOT(AND(ISNUMBER('Change Orders'!$B$2),'Change Orders'!$B$2&gt;=0,'Change Orders'!$B$2&lt;=1000000000)),"Check data",'Change Orders'!$B$2+SUMIFS($G$5:G303,$F$5:F303,"Approved")))</f>
        <v/>
      </c>
      <c r="K303" s="22" t="str">
        <f>IF(NOT(COUNTA(A303:H303)&gt;0),"",IF(LEN(A303)=0,"Check ID",IF(SUMPRODUCT(--($A$5:$A$501=A303))&gt;1,"Duplicate ID",IF(OR(NOT(AND(ISNUMBER(B303),B303&gt;=DATE(1950,1,1),B303&lt;=DATE(2099,12,31))),NOT(OR(F303="Pending",F303="Approved",F303="Rejected",F303="Void")),AND(LEN(D303)&gt;0,NOT(OR(D303="Owner",D303="GC",D303="Field",D303="Design team"))),NOT(ISNUMBER(E303)),E303&lt;-100000000,E303&gt;100000000,AND(LEN(G303)&gt;0,OR(NOT(ISNUMBER(G303)),G303&lt;-100000000,G303&gt;100000000)),AND(F303="Approved",LEN(G303)=0),AND(LEN(G303)&gt;0,F303&lt;&gt;"Approved"),AND(OR(F303="Approved",F303="Rejected",F303="Void"),LEN(H303)=0),AND(LEN(H303)&gt;0,NOT(AND(ISNUMBER(H303),H303&gt;=DATE(1950,1,1),H303&lt;=DATE(2099,12,31)))),IF(AND(AND(ISNUMBER(H303),H303&gt;=DATE(1950,1,1),H303&lt;=DATE(2099,12,31)),AND(ISNUMBER(B303),B303&gt;=DATE(1950,1,1),B303&lt;=DATE(2099,12,31))),H303&lt;B303,FALSE)),"Check inputs","OK"))))</f>
        <v/>
      </c>
    </row>
    <row r="304" spans="1:11" x14ac:dyDescent="0.25">
      <c r="A304" s="16"/>
      <c r="B304" s="17"/>
      <c r="C304" s="18"/>
      <c r="D304" s="16"/>
      <c r="E304" s="19"/>
      <c r="F304" s="16"/>
      <c r="G304" s="19"/>
      <c r="H304" s="17"/>
      <c r="I304" s="20" t="str">
        <f>IF(NOT(COUNTA(A304:H304)&gt;0),"",IF(NOT(AND(ISNUMBER(B304),B304&gt;=DATE(1950,1,1),B304&lt;=DATE(2099,12,31))),"",IF(F304="Pending",IF(AND(ISNUMBER(Dashboard!$B$4),Dashboard!$B$4&gt;=DATE(1950,1,1),Dashboard!$B$4&lt;=DATE(2099,12,31)),Dashboard!$B$4-B304,""),IF(AND(ISNUMBER(H304),H304&gt;=DATE(1950,1,1),H304&lt;=DATE(2099,12,31)),H304-B304,""))))</f>
        <v/>
      </c>
      <c r="J304" s="21" t="str">
        <f>IF(NOT(COUNTA(A304:H304)&gt;0),"",IF(NOT(AND(ISNUMBER('Change Orders'!$B$2),'Change Orders'!$B$2&gt;=0,'Change Orders'!$B$2&lt;=1000000000)),"Check data",'Change Orders'!$B$2+SUMIFS($G$5:G304,$F$5:F304,"Approved")))</f>
        <v/>
      </c>
      <c r="K304" s="22" t="str">
        <f>IF(NOT(COUNTA(A304:H304)&gt;0),"",IF(LEN(A304)=0,"Check ID",IF(SUMPRODUCT(--($A$5:$A$501=A304))&gt;1,"Duplicate ID",IF(OR(NOT(AND(ISNUMBER(B304),B304&gt;=DATE(1950,1,1),B304&lt;=DATE(2099,12,31))),NOT(OR(F304="Pending",F304="Approved",F304="Rejected",F304="Void")),AND(LEN(D304)&gt;0,NOT(OR(D304="Owner",D304="GC",D304="Field",D304="Design team"))),NOT(ISNUMBER(E304)),E304&lt;-100000000,E304&gt;100000000,AND(LEN(G304)&gt;0,OR(NOT(ISNUMBER(G304)),G304&lt;-100000000,G304&gt;100000000)),AND(F304="Approved",LEN(G304)=0),AND(LEN(G304)&gt;0,F304&lt;&gt;"Approved"),AND(OR(F304="Approved",F304="Rejected",F304="Void"),LEN(H304)=0),AND(LEN(H304)&gt;0,NOT(AND(ISNUMBER(H304),H304&gt;=DATE(1950,1,1),H304&lt;=DATE(2099,12,31)))),IF(AND(AND(ISNUMBER(H304),H304&gt;=DATE(1950,1,1),H304&lt;=DATE(2099,12,31)),AND(ISNUMBER(B304),B304&gt;=DATE(1950,1,1),B304&lt;=DATE(2099,12,31))),H304&lt;B304,FALSE)),"Check inputs","OK"))))</f>
        <v/>
      </c>
    </row>
    <row r="305" spans="1:11" x14ac:dyDescent="0.25">
      <c r="A305" s="16"/>
      <c r="B305" s="17"/>
      <c r="C305" s="18"/>
      <c r="D305" s="16"/>
      <c r="E305" s="19"/>
      <c r="F305" s="16"/>
      <c r="G305" s="19"/>
      <c r="H305" s="17"/>
      <c r="I305" s="20" t="str">
        <f>IF(NOT(COUNTA(A305:H305)&gt;0),"",IF(NOT(AND(ISNUMBER(B305),B305&gt;=DATE(1950,1,1),B305&lt;=DATE(2099,12,31))),"",IF(F305="Pending",IF(AND(ISNUMBER(Dashboard!$B$4),Dashboard!$B$4&gt;=DATE(1950,1,1),Dashboard!$B$4&lt;=DATE(2099,12,31)),Dashboard!$B$4-B305,""),IF(AND(ISNUMBER(H305),H305&gt;=DATE(1950,1,1),H305&lt;=DATE(2099,12,31)),H305-B305,""))))</f>
        <v/>
      </c>
      <c r="J305" s="21" t="str">
        <f>IF(NOT(COUNTA(A305:H305)&gt;0),"",IF(NOT(AND(ISNUMBER('Change Orders'!$B$2),'Change Orders'!$B$2&gt;=0,'Change Orders'!$B$2&lt;=1000000000)),"Check data",'Change Orders'!$B$2+SUMIFS($G$5:G305,$F$5:F305,"Approved")))</f>
        <v/>
      </c>
      <c r="K305" s="22" t="str">
        <f>IF(NOT(COUNTA(A305:H305)&gt;0),"",IF(LEN(A305)=0,"Check ID",IF(SUMPRODUCT(--($A$5:$A$501=A305))&gt;1,"Duplicate ID",IF(OR(NOT(AND(ISNUMBER(B305),B305&gt;=DATE(1950,1,1),B305&lt;=DATE(2099,12,31))),NOT(OR(F305="Pending",F305="Approved",F305="Rejected",F305="Void")),AND(LEN(D305)&gt;0,NOT(OR(D305="Owner",D305="GC",D305="Field",D305="Design team"))),NOT(ISNUMBER(E305)),E305&lt;-100000000,E305&gt;100000000,AND(LEN(G305)&gt;0,OR(NOT(ISNUMBER(G305)),G305&lt;-100000000,G305&gt;100000000)),AND(F305="Approved",LEN(G305)=0),AND(LEN(G305)&gt;0,F305&lt;&gt;"Approved"),AND(OR(F305="Approved",F305="Rejected",F305="Void"),LEN(H305)=0),AND(LEN(H305)&gt;0,NOT(AND(ISNUMBER(H305),H305&gt;=DATE(1950,1,1),H305&lt;=DATE(2099,12,31)))),IF(AND(AND(ISNUMBER(H305),H305&gt;=DATE(1950,1,1),H305&lt;=DATE(2099,12,31)),AND(ISNUMBER(B305),B305&gt;=DATE(1950,1,1),B305&lt;=DATE(2099,12,31))),H305&lt;B305,FALSE)),"Check inputs","OK"))))</f>
        <v/>
      </c>
    </row>
    <row r="306" spans="1:11" x14ac:dyDescent="0.25">
      <c r="A306" s="16"/>
      <c r="B306" s="17"/>
      <c r="C306" s="18"/>
      <c r="D306" s="16"/>
      <c r="E306" s="19"/>
      <c r="F306" s="16"/>
      <c r="G306" s="19"/>
      <c r="H306" s="17"/>
      <c r="I306" s="20" t="str">
        <f>IF(NOT(COUNTA(A306:H306)&gt;0),"",IF(NOT(AND(ISNUMBER(B306),B306&gt;=DATE(1950,1,1),B306&lt;=DATE(2099,12,31))),"",IF(F306="Pending",IF(AND(ISNUMBER(Dashboard!$B$4),Dashboard!$B$4&gt;=DATE(1950,1,1),Dashboard!$B$4&lt;=DATE(2099,12,31)),Dashboard!$B$4-B306,""),IF(AND(ISNUMBER(H306),H306&gt;=DATE(1950,1,1),H306&lt;=DATE(2099,12,31)),H306-B306,""))))</f>
        <v/>
      </c>
      <c r="J306" s="21" t="str">
        <f>IF(NOT(COUNTA(A306:H306)&gt;0),"",IF(NOT(AND(ISNUMBER('Change Orders'!$B$2),'Change Orders'!$B$2&gt;=0,'Change Orders'!$B$2&lt;=1000000000)),"Check data",'Change Orders'!$B$2+SUMIFS($G$5:G306,$F$5:F306,"Approved")))</f>
        <v/>
      </c>
      <c r="K306" s="22" t="str">
        <f>IF(NOT(COUNTA(A306:H306)&gt;0),"",IF(LEN(A306)=0,"Check ID",IF(SUMPRODUCT(--($A$5:$A$501=A306))&gt;1,"Duplicate ID",IF(OR(NOT(AND(ISNUMBER(B306),B306&gt;=DATE(1950,1,1),B306&lt;=DATE(2099,12,31))),NOT(OR(F306="Pending",F306="Approved",F306="Rejected",F306="Void")),AND(LEN(D306)&gt;0,NOT(OR(D306="Owner",D306="GC",D306="Field",D306="Design team"))),NOT(ISNUMBER(E306)),E306&lt;-100000000,E306&gt;100000000,AND(LEN(G306)&gt;0,OR(NOT(ISNUMBER(G306)),G306&lt;-100000000,G306&gt;100000000)),AND(F306="Approved",LEN(G306)=0),AND(LEN(G306)&gt;0,F306&lt;&gt;"Approved"),AND(OR(F306="Approved",F306="Rejected",F306="Void"),LEN(H306)=0),AND(LEN(H306)&gt;0,NOT(AND(ISNUMBER(H306),H306&gt;=DATE(1950,1,1),H306&lt;=DATE(2099,12,31)))),IF(AND(AND(ISNUMBER(H306),H306&gt;=DATE(1950,1,1),H306&lt;=DATE(2099,12,31)),AND(ISNUMBER(B306),B306&gt;=DATE(1950,1,1),B306&lt;=DATE(2099,12,31))),H306&lt;B306,FALSE)),"Check inputs","OK"))))</f>
        <v/>
      </c>
    </row>
    <row r="307" spans="1:11" x14ac:dyDescent="0.25">
      <c r="A307" s="16"/>
      <c r="B307" s="17"/>
      <c r="C307" s="18"/>
      <c r="D307" s="16"/>
      <c r="E307" s="19"/>
      <c r="F307" s="16"/>
      <c r="G307" s="19"/>
      <c r="H307" s="17"/>
      <c r="I307" s="20" t="str">
        <f>IF(NOT(COUNTA(A307:H307)&gt;0),"",IF(NOT(AND(ISNUMBER(B307),B307&gt;=DATE(1950,1,1),B307&lt;=DATE(2099,12,31))),"",IF(F307="Pending",IF(AND(ISNUMBER(Dashboard!$B$4),Dashboard!$B$4&gt;=DATE(1950,1,1),Dashboard!$B$4&lt;=DATE(2099,12,31)),Dashboard!$B$4-B307,""),IF(AND(ISNUMBER(H307),H307&gt;=DATE(1950,1,1),H307&lt;=DATE(2099,12,31)),H307-B307,""))))</f>
        <v/>
      </c>
      <c r="J307" s="21" t="str">
        <f>IF(NOT(COUNTA(A307:H307)&gt;0),"",IF(NOT(AND(ISNUMBER('Change Orders'!$B$2),'Change Orders'!$B$2&gt;=0,'Change Orders'!$B$2&lt;=1000000000)),"Check data",'Change Orders'!$B$2+SUMIFS($G$5:G307,$F$5:F307,"Approved")))</f>
        <v/>
      </c>
      <c r="K307" s="22" t="str">
        <f>IF(NOT(COUNTA(A307:H307)&gt;0),"",IF(LEN(A307)=0,"Check ID",IF(SUMPRODUCT(--($A$5:$A$501=A307))&gt;1,"Duplicate ID",IF(OR(NOT(AND(ISNUMBER(B307),B307&gt;=DATE(1950,1,1),B307&lt;=DATE(2099,12,31))),NOT(OR(F307="Pending",F307="Approved",F307="Rejected",F307="Void")),AND(LEN(D307)&gt;0,NOT(OR(D307="Owner",D307="GC",D307="Field",D307="Design team"))),NOT(ISNUMBER(E307)),E307&lt;-100000000,E307&gt;100000000,AND(LEN(G307)&gt;0,OR(NOT(ISNUMBER(G307)),G307&lt;-100000000,G307&gt;100000000)),AND(F307="Approved",LEN(G307)=0),AND(LEN(G307)&gt;0,F307&lt;&gt;"Approved"),AND(OR(F307="Approved",F307="Rejected",F307="Void"),LEN(H307)=0),AND(LEN(H307)&gt;0,NOT(AND(ISNUMBER(H307),H307&gt;=DATE(1950,1,1),H307&lt;=DATE(2099,12,31)))),IF(AND(AND(ISNUMBER(H307),H307&gt;=DATE(1950,1,1),H307&lt;=DATE(2099,12,31)),AND(ISNUMBER(B307),B307&gt;=DATE(1950,1,1),B307&lt;=DATE(2099,12,31))),H307&lt;B307,FALSE)),"Check inputs","OK"))))</f>
        <v/>
      </c>
    </row>
    <row r="308" spans="1:11" x14ac:dyDescent="0.25">
      <c r="A308" s="16"/>
      <c r="B308" s="17"/>
      <c r="C308" s="18"/>
      <c r="D308" s="16"/>
      <c r="E308" s="19"/>
      <c r="F308" s="16"/>
      <c r="G308" s="19"/>
      <c r="H308" s="17"/>
      <c r="I308" s="20" t="str">
        <f>IF(NOT(COUNTA(A308:H308)&gt;0),"",IF(NOT(AND(ISNUMBER(B308),B308&gt;=DATE(1950,1,1),B308&lt;=DATE(2099,12,31))),"",IF(F308="Pending",IF(AND(ISNUMBER(Dashboard!$B$4),Dashboard!$B$4&gt;=DATE(1950,1,1),Dashboard!$B$4&lt;=DATE(2099,12,31)),Dashboard!$B$4-B308,""),IF(AND(ISNUMBER(H308),H308&gt;=DATE(1950,1,1),H308&lt;=DATE(2099,12,31)),H308-B308,""))))</f>
        <v/>
      </c>
      <c r="J308" s="21" t="str">
        <f>IF(NOT(COUNTA(A308:H308)&gt;0),"",IF(NOT(AND(ISNUMBER('Change Orders'!$B$2),'Change Orders'!$B$2&gt;=0,'Change Orders'!$B$2&lt;=1000000000)),"Check data",'Change Orders'!$B$2+SUMIFS($G$5:G308,$F$5:F308,"Approved")))</f>
        <v/>
      </c>
      <c r="K308" s="22" t="str">
        <f>IF(NOT(COUNTA(A308:H308)&gt;0),"",IF(LEN(A308)=0,"Check ID",IF(SUMPRODUCT(--($A$5:$A$501=A308))&gt;1,"Duplicate ID",IF(OR(NOT(AND(ISNUMBER(B308),B308&gt;=DATE(1950,1,1),B308&lt;=DATE(2099,12,31))),NOT(OR(F308="Pending",F308="Approved",F308="Rejected",F308="Void")),AND(LEN(D308)&gt;0,NOT(OR(D308="Owner",D308="GC",D308="Field",D308="Design team"))),NOT(ISNUMBER(E308)),E308&lt;-100000000,E308&gt;100000000,AND(LEN(G308)&gt;0,OR(NOT(ISNUMBER(G308)),G308&lt;-100000000,G308&gt;100000000)),AND(F308="Approved",LEN(G308)=0),AND(LEN(G308)&gt;0,F308&lt;&gt;"Approved"),AND(OR(F308="Approved",F308="Rejected",F308="Void"),LEN(H308)=0),AND(LEN(H308)&gt;0,NOT(AND(ISNUMBER(H308),H308&gt;=DATE(1950,1,1),H308&lt;=DATE(2099,12,31)))),IF(AND(AND(ISNUMBER(H308),H308&gt;=DATE(1950,1,1),H308&lt;=DATE(2099,12,31)),AND(ISNUMBER(B308),B308&gt;=DATE(1950,1,1),B308&lt;=DATE(2099,12,31))),H308&lt;B308,FALSE)),"Check inputs","OK"))))</f>
        <v/>
      </c>
    </row>
    <row r="309" spans="1:11" x14ac:dyDescent="0.25">
      <c r="A309" s="16"/>
      <c r="B309" s="17"/>
      <c r="C309" s="18"/>
      <c r="D309" s="16"/>
      <c r="E309" s="19"/>
      <c r="F309" s="16"/>
      <c r="G309" s="19"/>
      <c r="H309" s="17"/>
      <c r="I309" s="20" t="str">
        <f>IF(NOT(COUNTA(A309:H309)&gt;0),"",IF(NOT(AND(ISNUMBER(B309),B309&gt;=DATE(1950,1,1),B309&lt;=DATE(2099,12,31))),"",IF(F309="Pending",IF(AND(ISNUMBER(Dashboard!$B$4),Dashboard!$B$4&gt;=DATE(1950,1,1),Dashboard!$B$4&lt;=DATE(2099,12,31)),Dashboard!$B$4-B309,""),IF(AND(ISNUMBER(H309),H309&gt;=DATE(1950,1,1),H309&lt;=DATE(2099,12,31)),H309-B309,""))))</f>
        <v/>
      </c>
      <c r="J309" s="21" t="str">
        <f>IF(NOT(COUNTA(A309:H309)&gt;0),"",IF(NOT(AND(ISNUMBER('Change Orders'!$B$2),'Change Orders'!$B$2&gt;=0,'Change Orders'!$B$2&lt;=1000000000)),"Check data",'Change Orders'!$B$2+SUMIFS($G$5:G309,$F$5:F309,"Approved")))</f>
        <v/>
      </c>
      <c r="K309" s="22" t="str">
        <f>IF(NOT(COUNTA(A309:H309)&gt;0),"",IF(LEN(A309)=0,"Check ID",IF(SUMPRODUCT(--($A$5:$A$501=A309))&gt;1,"Duplicate ID",IF(OR(NOT(AND(ISNUMBER(B309),B309&gt;=DATE(1950,1,1),B309&lt;=DATE(2099,12,31))),NOT(OR(F309="Pending",F309="Approved",F309="Rejected",F309="Void")),AND(LEN(D309)&gt;0,NOT(OR(D309="Owner",D309="GC",D309="Field",D309="Design team"))),NOT(ISNUMBER(E309)),E309&lt;-100000000,E309&gt;100000000,AND(LEN(G309)&gt;0,OR(NOT(ISNUMBER(G309)),G309&lt;-100000000,G309&gt;100000000)),AND(F309="Approved",LEN(G309)=0),AND(LEN(G309)&gt;0,F309&lt;&gt;"Approved"),AND(OR(F309="Approved",F309="Rejected",F309="Void"),LEN(H309)=0),AND(LEN(H309)&gt;0,NOT(AND(ISNUMBER(H309),H309&gt;=DATE(1950,1,1),H309&lt;=DATE(2099,12,31)))),IF(AND(AND(ISNUMBER(H309),H309&gt;=DATE(1950,1,1),H309&lt;=DATE(2099,12,31)),AND(ISNUMBER(B309),B309&gt;=DATE(1950,1,1),B309&lt;=DATE(2099,12,31))),H309&lt;B309,FALSE)),"Check inputs","OK"))))</f>
        <v/>
      </c>
    </row>
    <row r="310" spans="1:11" x14ac:dyDescent="0.25">
      <c r="A310" s="16"/>
      <c r="B310" s="17"/>
      <c r="C310" s="18"/>
      <c r="D310" s="16"/>
      <c r="E310" s="19"/>
      <c r="F310" s="16"/>
      <c r="G310" s="19"/>
      <c r="H310" s="17"/>
      <c r="I310" s="20" t="str">
        <f>IF(NOT(COUNTA(A310:H310)&gt;0),"",IF(NOT(AND(ISNUMBER(B310),B310&gt;=DATE(1950,1,1),B310&lt;=DATE(2099,12,31))),"",IF(F310="Pending",IF(AND(ISNUMBER(Dashboard!$B$4),Dashboard!$B$4&gt;=DATE(1950,1,1),Dashboard!$B$4&lt;=DATE(2099,12,31)),Dashboard!$B$4-B310,""),IF(AND(ISNUMBER(H310),H310&gt;=DATE(1950,1,1),H310&lt;=DATE(2099,12,31)),H310-B310,""))))</f>
        <v/>
      </c>
      <c r="J310" s="21" t="str">
        <f>IF(NOT(COUNTA(A310:H310)&gt;0),"",IF(NOT(AND(ISNUMBER('Change Orders'!$B$2),'Change Orders'!$B$2&gt;=0,'Change Orders'!$B$2&lt;=1000000000)),"Check data",'Change Orders'!$B$2+SUMIFS($G$5:G310,$F$5:F310,"Approved")))</f>
        <v/>
      </c>
      <c r="K310" s="22" t="str">
        <f>IF(NOT(COUNTA(A310:H310)&gt;0),"",IF(LEN(A310)=0,"Check ID",IF(SUMPRODUCT(--($A$5:$A$501=A310))&gt;1,"Duplicate ID",IF(OR(NOT(AND(ISNUMBER(B310),B310&gt;=DATE(1950,1,1),B310&lt;=DATE(2099,12,31))),NOT(OR(F310="Pending",F310="Approved",F310="Rejected",F310="Void")),AND(LEN(D310)&gt;0,NOT(OR(D310="Owner",D310="GC",D310="Field",D310="Design team"))),NOT(ISNUMBER(E310)),E310&lt;-100000000,E310&gt;100000000,AND(LEN(G310)&gt;0,OR(NOT(ISNUMBER(G310)),G310&lt;-100000000,G310&gt;100000000)),AND(F310="Approved",LEN(G310)=0),AND(LEN(G310)&gt;0,F310&lt;&gt;"Approved"),AND(OR(F310="Approved",F310="Rejected",F310="Void"),LEN(H310)=0),AND(LEN(H310)&gt;0,NOT(AND(ISNUMBER(H310),H310&gt;=DATE(1950,1,1),H310&lt;=DATE(2099,12,31)))),IF(AND(AND(ISNUMBER(H310),H310&gt;=DATE(1950,1,1),H310&lt;=DATE(2099,12,31)),AND(ISNUMBER(B310),B310&gt;=DATE(1950,1,1),B310&lt;=DATE(2099,12,31))),H310&lt;B310,FALSE)),"Check inputs","OK"))))</f>
        <v/>
      </c>
    </row>
    <row r="311" spans="1:11" x14ac:dyDescent="0.25">
      <c r="A311" s="16"/>
      <c r="B311" s="17"/>
      <c r="C311" s="18"/>
      <c r="D311" s="16"/>
      <c r="E311" s="19"/>
      <c r="F311" s="16"/>
      <c r="G311" s="19"/>
      <c r="H311" s="17"/>
      <c r="I311" s="20" t="str">
        <f>IF(NOT(COUNTA(A311:H311)&gt;0),"",IF(NOT(AND(ISNUMBER(B311),B311&gt;=DATE(1950,1,1),B311&lt;=DATE(2099,12,31))),"",IF(F311="Pending",IF(AND(ISNUMBER(Dashboard!$B$4),Dashboard!$B$4&gt;=DATE(1950,1,1),Dashboard!$B$4&lt;=DATE(2099,12,31)),Dashboard!$B$4-B311,""),IF(AND(ISNUMBER(H311),H311&gt;=DATE(1950,1,1),H311&lt;=DATE(2099,12,31)),H311-B311,""))))</f>
        <v/>
      </c>
      <c r="J311" s="21" t="str">
        <f>IF(NOT(COUNTA(A311:H311)&gt;0),"",IF(NOT(AND(ISNUMBER('Change Orders'!$B$2),'Change Orders'!$B$2&gt;=0,'Change Orders'!$B$2&lt;=1000000000)),"Check data",'Change Orders'!$B$2+SUMIFS($G$5:G311,$F$5:F311,"Approved")))</f>
        <v/>
      </c>
      <c r="K311" s="22" t="str">
        <f>IF(NOT(COUNTA(A311:H311)&gt;0),"",IF(LEN(A311)=0,"Check ID",IF(SUMPRODUCT(--($A$5:$A$501=A311))&gt;1,"Duplicate ID",IF(OR(NOT(AND(ISNUMBER(B311),B311&gt;=DATE(1950,1,1),B311&lt;=DATE(2099,12,31))),NOT(OR(F311="Pending",F311="Approved",F311="Rejected",F311="Void")),AND(LEN(D311)&gt;0,NOT(OR(D311="Owner",D311="GC",D311="Field",D311="Design team"))),NOT(ISNUMBER(E311)),E311&lt;-100000000,E311&gt;100000000,AND(LEN(G311)&gt;0,OR(NOT(ISNUMBER(G311)),G311&lt;-100000000,G311&gt;100000000)),AND(F311="Approved",LEN(G311)=0),AND(LEN(G311)&gt;0,F311&lt;&gt;"Approved"),AND(OR(F311="Approved",F311="Rejected",F311="Void"),LEN(H311)=0),AND(LEN(H311)&gt;0,NOT(AND(ISNUMBER(H311),H311&gt;=DATE(1950,1,1),H311&lt;=DATE(2099,12,31)))),IF(AND(AND(ISNUMBER(H311),H311&gt;=DATE(1950,1,1),H311&lt;=DATE(2099,12,31)),AND(ISNUMBER(B311),B311&gt;=DATE(1950,1,1),B311&lt;=DATE(2099,12,31))),H311&lt;B311,FALSE)),"Check inputs","OK"))))</f>
        <v/>
      </c>
    </row>
    <row r="312" spans="1:11" x14ac:dyDescent="0.25">
      <c r="A312" s="16"/>
      <c r="B312" s="17"/>
      <c r="C312" s="18"/>
      <c r="D312" s="16"/>
      <c r="E312" s="19"/>
      <c r="F312" s="16"/>
      <c r="G312" s="19"/>
      <c r="H312" s="17"/>
      <c r="I312" s="20" t="str">
        <f>IF(NOT(COUNTA(A312:H312)&gt;0),"",IF(NOT(AND(ISNUMBER(B312),B312&gt;=DATE(1950,1,1),B312&lt;=DATE(2099,12,31))),"",IF(F312="Pending",IF(AND(ISNUMBER(Dashboard!$B$4),Dashboard!$B$4&gt;=DATE(1950,1,1),Dashboard!$B$4&lt;=DATE(2099,12,31)),Dashboard!$B$4-B312,""),IF(AND(ISNUMBER(H312),H312&gt;=DATE(1950,1,1),H312&lt;=DATE(2099,12,31)),H312-B312,""))))</f>
        <v/>
      </c>
      <c r="J312" s="21" t="str">
        <f>IF(NOT(COUNTA(A312:H312)&gt;0),"",IF(NOT(AND(ISNUMBER('Change Orders'!$B$2),'Change Orders'!$B$2&gt;=0,'Change Orders'!$B$2&lt;=1000000000)),"Check data",'Change Orders'!$B$2+SUMIFS($G$5:G312,$F$5:F312,"Approved")))</f>
        <v/>
      </c>
      <c r="K312" s="22" t="str">
        <f>IF(NOT(COUNTA(A312:H312)&gt;0),"",IF(LEN(A312)=0,"Check ID",IF(SUMPRODUCT(--($A$5:$A$501=A312))&gt;1,"Duplicate ID",IF(OR(NOT(AND(ISNUMBER(B312),B312&gt;=DATE(1950,1,1),B312&lt;=DATE(2099,12,31))),NOT(OR(F312="Pending",F312="Approved",F312="Rejected",F312="Void")),AND(LEN(D312)&gt;0,NOT(OR(D312="Owner",D312="GC",D312="Field",D312="Design team"))),NOT(ISNUMBER(E312)),E312&lt;-100000000,E312&gt;100000000,AND(LEN(G312)&gt;0,OR(NOT(ISNUMBER(G312)),G312&lt;-100000000,G312&gt;100000000)),AND(F312="Approved",LEN(G312)=0),AND(LEN(G312)&gt;0,F312&lt;&gt;"Approved"),AND(OR(F312="Approved",F312="Rejected",F312="Void"),LEN(H312)=0),AND(LEN(H312)&gt;0,NOT(AND(ISNUMBER(H312),H312&gt;=DATE(1950,1,1),H312&lt;=DATE(2099,12,31)))),IF(AND(AND(ISNUMBER(H312),H312&gt;=DATE(1950,1,1),H312&lt;=DATE(2099,12,31)),AND(ISNUMBER(B312),B312&gt;=DATE(1950,1,1),B312&lt;=DATE(2099,12,31))),H312&lt;B312,FALSE)),"Check inputs","OK"))))</f>
        <v/>
      </c>
    </row>
    <row r="313" spans="1:11" x14ac:dyDescent="0.25">
      <c r="A313" s="16"/>
      <c r="B313" s="17"/>
      <c r="C313" s="18"/>
      <c r="D313" s="16"/>
      <c r="E313" s="19"/>
      <c r="F313" s="16"/>
      <c r="G313" s="19"/>
      <c r="H313" s="17"/>
      <c r="I313" s="20" t="str">
        <f>IF(NOT(COUNTA(A313:H313)&gt;0),"",IF(NOT(AND(ISNUMBER(B313),B313&gt;=DATE(1950,1,1),B313&lt;=DATE(2099,12,31))),"",IF(F313="Pending",IF(AND(ISNUMBER(Dashboard!$B$4),Dashboard!$B$4&gt;=DATE(1950,1,1),Dashboard!$B$4&lt;=DATE(2099,12,31)),Dashboard!$B$4-B313,""),IF(AND(ISNUMBER(H313),H313&gt;=DATE(1950,1,1),H313&lt;=DATE(2099,12,31)),H313-B313,""))))</f>
        <v/>
      </c>
      <c r="J313" s="21" t="str">
        <f>IF(NOT(COUNTA(A313:H313)&gt;0),"",IF(NOT(AND(ISNUMBER('Change Orders'!$B$2),'Change Orders'!$B$2&gt;=0,'Change Orders'!$B$2&lt;=1000000000)),"Check data",'Change Orders'!$B$2+SUMIFS($G$5:G313,$F$5:F313,"Approved")))</f>
        <v/>
      </c>
      <c r="K313" s="22" t="str">
        <f>IF(NOT(COUNTA(A313:H313)&gt;0),"",IF(LEN(A313)=0,"Check ID",IF(SUMPRODUCT(--($A$5:$A$501=A313))&gt;1,"Duplicate ID",IF(OR(NOT(AND(ISNUMBER(B313),B313&gt;=DATE(1950,1,1),B313&lt;=DATE(2099,12,31))),NOT(OR(F313="Pending",F313="Approved",F313="Rejected",F313="Void")),AND(LEN(D313)&gt;0,NOT(OR(D313="Owner",D313="GC",D313="Field",D313="Design team"))),NOT(ISNUMBER(E313)),E313&lt;-100000000,E313&gt;100000000,AND(LEN(G313)&gt;0,OR(NOT(ISNUMBER(G313)),G313&lt;-100000000,G313&gt;100000000)),AND(F313="Approved",LEN(G313)=0),AND(LEN(G313)&gt;0,F313&lt;&gt;"Approved"),AND(OR(F313="Approved",F313="Rejected",F313="Void"),LEN(H313)=0),AND(LEN(H313)&gt;0,NOT(AND(ISNUMBER(H313),H313&gt;=DATE(1950,1,1),H313&lt;=DATE(2099,12,31)))),IF(AND(AND(ISNUMBER(H313),H313&gt;=DATE(1950,1,1),H313&lt;=DATE(2099,12,31)),AND(ISNUMBER(B313),B313&gt;=DATE(1950,1,1),B313&lt;=DATE(2099,12,31))),H313&lt;B313,FALSE)),"Check inputs","OK"))))</f>
        <v/>
      </c>
    </row>
    <row r="314" spans="1:11" x14ac:dyDescent="0.25">
      <c r="A314" s="16"/>
      <c r="B314" s="17"/>
      <c r="C314" s="18"/>
      <c r="D314" s="16"/>
      <c r="E314" s="19"/>
      <c r="F314" s="16"/>
      <c r="G314" s="19"/>
      <c r="H314" s="17"/>
      <c r="I314" s="20" t="str">
        <f>IF(NOT(COUNTA(A314:H314)&gt;0),"",IF(NOT(AND(ISNUMBER(B314),B314&gt;=DATE(1950,1,1),B314&lt;=DATE(2099,12,31))),"",IF(F314="Pending",IF(AND(ISNUMBER(Dashboard!$B$4),Dashboard!$B$4&gt;=DATE(1950,1,1),Dashboard!$B$4&lt;=DATE(2099,12,31)),Dashboard!$B$4-B314,""),IF(AND(ISNUMBER(H314),H314&gt;=DATE(1950,1,1),H314&lt;=DATE(2099,12,31)),H314-B314,""))))</f>
        <v/>
      </c>
      <c r="J314" s="21" t="str">
        <f>IF(NOT(COUNTA(A314:H314)&gt;0),"",IF(NOT(AND(ISNUMBER('Change Orders'!$B$2),'Change Orders'!$B$2&gt;=0,'Change Orders'!$B$2&lt;=1000000000)),"Check data",'Change Orders'!$B$2+SUMIFS($G$5:G314,$F$5:F314,"Approved")))</f>
        <v/>
      </c>
      <c r="K314" s="22" t="str">
        <f>IF(NOT(COUNTA(A314:H314)&gt;0),"",IF(LEN(A314)=0,"Check ID",IF(SUMPRODUCT(--($A$5:$A$501=A314))&gt;1,"Duplicate ID",IF(OR(NOT(AND(ISNUMBER(B314),B314&gt;=DATE(1950,1,1),B314&lt;=DATE(2099,12,31))),NOT(OR(F314="Pending",F314="Approved",F314="Rejected",F314="Void")),AND(LEN(D314)&gt;0,NOT(OR(D314="Owner",D314="GC",D314="Field",D314="Design team"))),NOT(ISNUMBER(E314)),E314&lt;-100000000,E314&gt;100000000,AND(LEN(G314)&gt;0,OR(NOT(ISNUMBER(G314)),G314&lt;-100000000,G314&gt;100000000)),AND(F314="Approved",LEN(G314)=0),AND(LEN(G314)&gt;0,F314&lt;&gt;"Approved"),AND(OR(F314="Approved",F314="Rejected",F314="Void"),LEN(H314)=0),AND(LEN(H314)&gt;0,NOT(AND(ISNUMBER(H314),H314&gt;=DATE(1950,1,1),H314&lt;=DATE(2099,12,31)))),IF(AND(AND(ISNUMBER(H314),H314&gt;=DATE(1950,1,1),H314&lt;=DATE(2099,12,31)),AND(ISNUMBER(B314),B314&gt;=DATE(1950,1,1),B314&lt;=DATE(2099,12,31))),H314&lt;B314,FALSE)),"Check inputs","OK"))))</f>
        <v/>
      </c>
    </row>
    <row r="315" spans="1:11" x14ac:dyDescent="0.25">
      <c r="A315" s="16"/>
      <c r="B315" s="17"/>
      <c r="C315" s="18"/>
      <c r="D315" s="16"/>
      <c r="E315" s="19"/>
      <c r="F315" s="16"/>
      <c r="G315" s="19"/>
      <c r="H315" s="17"/>
      <c r="I315" s="20" t="str">
        <f>IF(NOT(COUNTA(A315:H315)&gt;0),"",IF(NOT(AND(ISNUMBER(B315),B315&gt;=DATE(1950,1,1),B315&lt;=DATE(2099,12,31))),"",IF(F315="Pending",IF(AND(ISNUMBER(Dashboard!$B$4),Dashboard!$B$4&gt;=DATE(1950,1,1),Dashboard!$B$4&lt;=DATE(2099,12,31)),Dashboard!$B$4-B315,""),IF(AND(ISNUMBER(H315),H315&gt;=DATE(1950,1,1),H315&lt;=DATE(2099,12,31)),H315-B315,""))))</f>
        <v/>
      </c>
      <c r="J315" s="21" t="str">
        <f>IF(NOT(COUNTA(A315:H315)&gt;0),"",IF(NOT(AND(ISNUMBER('Change Orders'!$B$2),'Change Orders'!$B$2&gt;=0,'Change Orders'!$B$2&lt;=1000000000)),"Check data",'Change Orders'!$B$2+SUMIFS($G$5:G315,$F$5:F315,"Approved")))</f>
        <v/>
      </c>
      <c r="K315" s="22" t="str">
        <f>IF(NOT(COUNTA(A315:H315)&gt;0),"",IF(LEN(A315)=0,"Check ID",IF(SUMPRODUCT(--($A$5:$A$501=A315))&gt;1,"Duplicate ID",IF(OR(NOT(AND(ISNUMBER(B315),B315&gt;=DATE(1950,1,1),B315&lt;=DATE(2099,12,31))),NOT(OR(F315="Pending",F315="Approved",F315="Rejected",F315="Void")),AND(LEN(D315)&gt;0,NOT(OR(D315="Owner",D315="GC",D315="Field",D315="Design team"))),NOT(ISNUMBER(E315)),E315&lt;-100000000,E315&gt;100000000,AND(LEN(G315)&gt;0,OR(NOT(ISNUMBER(G315)),G315&lt;-100000000,G315&gt;100000000)),AND(F315="Approved",LEN(G315)=0),AND(LEN(G315)&gt;0,F315&lt;&gt;"Approved"),AND(OR(F315="Approved",F315="Rejected",F315="Void"),LEN(H315)=0),AND(LEN(H315)&gt;0,NOT(AND(ISNUMBER(H315),H315&gt;=DATE(1950,1,1),H315&lt;=DATE(2099,12,31)))),IF(AND(AND(ISNUMBER(H315),H315&gt;=DATE(1950,1,1),H315&lt;=DATE(2099,12,31)),AND(ISNUMBER(B315),B315&gt;=DATE(1950,1,1),B315&lt;=DATE(2099,12,31))),H315&lt;B315,FALSE)),"Check inputs","OK"))))</f>
        <v/>
      </c>
    </row>
    <row r="316" spans="1:11" x14ac:dyDescent="0.25">
      <c r="A316" s="16"/>
      <c r="B316" s="17"/>
      <c r="C316" s="18"/>
      <c r="D316" s="16"/>
      <c r="E316" s="19"/>
      <c r="F316" s="16"/>
      <c r="G316" s="19"/>
      <c r="H316" s="17"/>
      <c r="I316" s="20" t="str">
        <f>IF(NOT(COUNTA(A316:H316)&gt;0),"",IF(NOT(AND(ISNUMBER(B316),B316&gt;=DATE(1950,1,1),B316&lt;=DATE(2099,12,31))),"",IF(F316="Pending",IF(AND(ISNUMBER(Dashboard!$B$4),Dashboard!$B$4&gt;=DATE(1950,1,1),Dashboard!$B$4&lt;=DATE(2099,12,31)),Dashboard!$B$4-B316,""),IF(AND(ISNUMBER(H316),H316&gt;=DATE(1950,1,1),H316&lt;=DATE(2099,12,31)),H316-B316,""))))</f>
        <v/>
      </c>
      <c r="J316" s="21" t="str">
        <f>IF(NOT(COUNTA(A316:H316)&gt;0),"",IF(NOT(AND(ISNUMBER('Change Orders'!$B$2),'Change Orders'!$B$2&gt;=0,'Change Orders'!$B$2&lt;=1000000000)),"Check data",'Change Orders'!$B$2+SUMIFS($G$5:G316,$F$5:F316,"Approved")))</f>
        <v/>
      </c>
      <c r="K316" s="22" t="str">
        <f>IF(NOT(COUNTA(A316:H316)&gt;0),"",IF(LEN(A316)=0,"Check ID",IF(SUMPRODUCT(--($A$5:$A$501=A316))&gt;1,"Duplicate ID",IF(OR(NOT(AND(ISNUMBER(B316),B316&gt;=DATE(1950,1,1),B316&lt;=DATE(2099,12,31))),NOT(OR(F316="Pending",F316="Approved",F316="Rejected",F316="Void")),AND(LEN(D316)&gt;0,NOT(OR(D316="Owner",D316="GC",D316="Field",D316="Design team"))),NOT(ISNUMBER(E316)),E316&lt;-100000000,E316&gt;100000000,AND(LEN(G316)&gt;0,OR(NOT(ISNUMBER(G316)),G316&lt;-100000000,G316&gt;100000000)),AND(F316="Approved",LEN(G316)=0),AND(LEN(G316)&gt;0,F316&lt;&gt;"Approved"),AND(OR(F316="Approved",F316="Rejected",F316="Void"),LEN(H316)=0),AND(LEN(H316)&gt;0,NOT(AND(ISNUMBER(H316),H316&gt;=DATE(1950,1,1),H316&lt;=DATE(2099,12,31)))),IF(AND(AND(ISNUMBER(H316),H316&gt;=DATE(1950,1,1),H316&lt;=DATE(2099,12,31)),AND(ISNUMBER(B316),B316&gt;=DATE(1950,1,1),B316&lt;=DATE(2099,12,31))),H316&lt;B316,FALSE)),"Check inputs","OK"))))</f>
        <v/>
      </c>
    </row>
    <row r="317" spans="1:11" x14ac:dyDescent="0.25">
      <c r="A317" s="16"/>
      <c r="B317" s="17"/>
      <c r="C317" s="18"/>
      <c r="D317" s="16"/>
      <c r="E317" s="19"/>
      <c r="F317" s="16"/>
      <c r="G317" s="19"/>
      <c r="H317" s="17"/>
      <c r="I317" s="20" t="str">
        <f>IF(NOT(COUNTA(A317:H317)&gt;0),"",IF(NOT(AND(ISNUMBER(B317),B317&gt;=DATE(1950,1,1),B317&lt;=DATE(2099,12,31))),"",IF(F317="Pending",IF(AND(ISNUMBER(Dashboard!$B$4),Dashboard!$B$4&gt;=DATE(1950,1,1),Dashboard!$B$4&lt;=DATE(2099,12,31)),Dashboard!$B$4-B317,""),IF(AND(ISNUMBER(H317),H317&gt;=DATE(1950,1,1),H317&lt;=DATE(2099,12,31)),H317-B317,""))))</f>
        <v/>
      </c>
      <c r="J317" s="21" t="str">
        <f>IF(NOT(COUNTA(A317:H317)&gt;0),"",IF(NOT(AND(ISNUMBER('Change Orders'!$B$2),'Change Orders'!$B$2&gt;=0,'Change Orders'!$B$2&lt;=1000000000)),"Check data",'Change Orders'!$B$2+SUMIFS($G$5:G317,$F$5:F317,"Approved")))</f>
        <v/>
      </c>
      <c r="K317" s="22" t="str">
        <f>IF(NOT(COUNTA(A317:H317)&gt;0),"",IF(LEN(A317)=0,"Check ID",IF(SUMPRODUCT(--($A$5:$A$501=A317))&gt;1,"Duplicate ID",IF(OR(NOT(AND(ISNUMBER(B317),B317&gt;=DATE(1950,1,1),B317&lt;=DATE(2099,12,31))),NOT(OR(F317="Pending",F317="Approved",F317="Rejected",F317="Void")),AND(LEN(D317)&gt;0,NOT(OR(D317="Owner",D317="GC",D317="Field",D317="Design team"))),NOT(ISNUMBER(E317)),E317&lt;-100000000,E317&gt;100000000,AND(LEN(G317)&gt;0,OR(NOT(ISNUMBER(G317)),G317&lt;-100000000,G317&gt;100000000)),AND(F317="Approved",LEN(G317)=0),AND(LEN(G317)&gt;0,F317&lt;&gt;"Approved"),AND(OR(F317="Approved",F317="Rejected",F317="Void"),LEN(H317)=0),AND(LEN(H317)&gt;0,NOT(AND(ISNUMBER(H317),H317&gt;=DATE(1950,1,1),H317&lt;=DATE(2099,12,31)))),IF(AND(AND(ISNUMBER(H317),H317&gt;=DATE(1950,1,1),H317&lt;=DATE(2099,12,31)),AND(ISNUMBER(B317),B317&gt;=DATE(1950,1,1),B317&lt;=DATE(2099,12,31))),H317&lt;B317,FALSE)),"Check inputs","OK"))))</f>
        <v/>
      </c>
    </row>
    <row r="318" spans="1:11" x14ac:dyDescent="0.25">
      <c r="A318" s="16"/>
      <c r="B318" s="17"/>
      <c r="C318" s="18"/>
      <c r="D318" s="16"/>
      <c r="E318" s="19"/>
      <c r="F318" s="16"/>
      <c r="G318" s="19"/>
      <c r="H318" s="17"/>
      <c r="I318" s="20" t="str">
        <f>IF(NOT(COUNTA(A318:H318)&gt;0),"",IF(NOT(AND(ISNUMBER(B318),B318&gt;=DATE(1950,1,1),B318&lt;=DATE(2099,12,31))),"",IF(F318="Pending",IF(AND(ISNUMBER(Dashboard!$B$4),Dashboard!$B$4&gt;=DATE(1950,1,1),Dashboard!$B$4&lt;=DATE(2099,12,31)),Dashboard!$B$4-B318,""),IF(AND(ISNUMBER(H318),H318&gt;=DATE(1950,1,1),H318&lt;=DATE(2099,12,31)),H318-B318,""))))</f>
        <v/>
      </c>
      <c r="J318" s="21" t="str">
        <f>IF(NOT(COUNTA(A318:H318)&gt;0),"",IF(NOT(AND(ISNUMBER('Change Orders'!$B$2),'Change Orders'!$B$2&gt;=0,'Change Orders'!$B$2&lt;=1000000000)),"Check data",'Change Orders'!$B$2+SUMIFS($G$5:G318,$F$5:F318,"Approved")))</f>
        <v/>
      </c>
      <c r="K318" s="22" t="str">
        <f>IF(NOT(COUNTA(A318:H318)&gt;0),"",IF(LEN(A318)=0,"Check ID",IF(SUMPRODUCT(--($A$5:$A$501=A318))&gt;1,"Duplicate ID",IF(OR(NOT(AND(ISNUMBER(B318),B318&gt;=DATE(1950,1,1),B318&lt;=DATE(2099,12,31))),NOT(OR(F318="Pending",F318="Approved",F318="Rejected",F318="Void")),AND(LEN(D318)&gt;0,NOT(OR(D318="Owner",D318="GC",D318="Field",D318="Design team"))),NOT(ISNUMBER(E318)),E318&lt;-100000000,E318&gt;100000000,AND(LEN(G318)&gt;0,OR(NOT(ISNUMBER(G318)),G318&lt;-100000000,G318&gt;100000000)),AND(F318="Approved",LEN(G318)=0),AND(LEN(G318)&gt;0,F318&lt;&gt;"Approved"),AND(OR(F318="Approved",F318="Rejected",F318="Void"),LEN(H318)=0),AND(LEN(H318)&gt;0,NOT(AND(ISNUMBER(H318),H318&gt;=DATE(1950,1,1),H318&lt;=DATE(2099,12,31)))),IF(AND(AND(ISNUMBER(H318),H318&gt;=DATE(1950,1,1),H318&lt;=DATE(2099,12,31)),AND(ISNUMBER(B318),B318&gt;=DATE(1950,1,1),B318&lt;=DATE(2099,12,31))),H318&lt;B318,FALSE)),"Check inputs","OK"))))</f>
        <v/>
      </c>
    </row>
    <row r="319" spans="1:11" x14ac:dyDescent="0.25">
      <c r="A319" s="16"/>
      <c r="B319" s="17"/>
      <c r="C319" s="18"/>
      <c r="D319" s="16"/>
      <c r="E319" s="19"/>
      <c r="F319" s="16"/>
      <c r="G319" s="19"/>
      <c r="H319" s="17"/>
      <c r="I319" s="20" t="str">
        <f>IF(NOT(COUNTA(A319:H319)&gt;0),"",IF(NOT(AND(ISNUMBER(B319),B319&gt;=DATE(1950,1,1),B319&lt;=DATE(2099,12,31))),"",IF(F319="Pending",IF(AND(ISNUMBER(Dashboard!$B$4),Dashboard!$B$4&gt;=DATE(1950,1,1),Dashboard!$B$4&lt;=DATE(2099,12,31)),Dashboard!$B$4-B319,""),IF(AND(ISNUMBER(H319),H319&gt;=DATE(1950,1,1),H319&lt;=DATE(2099,12,31)),H319-B319,""))))</f>
        <v/>
      </c>
      <c r="J319" s="21" t="str">
        <f>IF(NOT(COUNTA(A319:H319)&gt;0),"",IF(NOT(AND(ISNUMBER('Change Orders'!$B$2),'Change Orders'!$B$2&gt;=0,'Change Orders'!$B$2&lt;=1000000000)),"Check data",'Change Orders'!$B$2+SUMIFS($G$5:G319,$F$5:F319,"Approved")))</f>
        <v/>
      </c>
      <c r="K319" s="22" t="str">
        <f>IF(NOT(COUNTA(A319:H319)&gt;0),"",IF(LEN(A319)=0,"Check ID",IF(SUMPRODUCT(--($A$5:$A$501=A319))&gt;1,"Duplicate ID",IF(OR(NOT(AND(ISNUMBER(B319),B319&gt;=DATE(1950,1,1),B319&lt;=DATE(2099,12,31))),NOT(OR(F319="Pending",F319="Approved",F319="Rejected",F319="Void")),AND(LEN(D319)&gt;0,NOT(OR(D319="Owner",D319="GC",D319="Field",D319="Design team"))),NOT(ISNUMBER(E319)),E319&lt;-100000000,E319&gt;100000000,AND(LEN(G319)&gt;0,OR(NOT(ISNUMBER(G319)),G319&lt;-100000000,G319&gt;100000000)),AND(F319="Approved",LEN(G319)=0),AND(LEN(G319)&gt;0,F319&lt;&gt;"Approved"),AND(OR(F319="Approved",F319="Rejected",F319="Void"),LEN(H319)=0),AND(LEN(H319)&gt;0,NOT(AND(ISNUMBER(H319),H319&gt;=DATE(1950,1,1),H319&lt;=DATE(2099,12,31)))),IF(AND(AND(ISNUMBER(H319),H319&gt;=DATE(1950,1,1),H319&lt;=DATE(2099,12,31)),AND(ISNUMBER(B319),B319&gt;=DATE(1950,1,1),B319&lt;=DATE(2099,12,31))),H319&lt;B319,FALSE)),"Check inputs","OK"))))</f>
        <v/>
      </c>
    </row>
    <row r="320" spans="1:11" x14ac:dyDescent="0.25">
      <c r="A320" s="16"/>
      <c r="B320" s="17"/>
      <c r="C320" s="18"/>
      <c r="D320" s="16"/>
      <c r="E320" s="19"/>
      <c r="F320" s="16"/>
      <c r="G320" s="19"/>
      <c r="H320" s="17"/>
      <c r="I320" s="20" t="str">
        <f>IF(NOT(COUNTA(A320:H320)&gt;0),"",IF(NOT(AND(ISNUMBER(B320),B320&gt;=DATE(1950,1,1),B320&lt;=DATE(2099,12,31))),"",IF(F320="Pending",IF(AND(ISNUMBER(Dashboard!$B$4),Dashboard!$B$4&gt;=DATE(1950,1,1),Dashboard!$B$4&lt;=DATE(2099,12,31)),Dashboard!$B$4-B320,""),IF(AND(ISNUMBER(H320),H320&gt;=DATE(1950,1,1),H320&lt;=DATE(2099,12,31)),H320-B320,""))))</f>
        <v/>
      </c>
      <c r="J320" s="21" t="str">
        <f>IF(NOT(COUNTA(A320:H320)&gt;0),"",IF(NOT(AND(ISNUMBER('Change Orders'!$B$2),'Change Orders'!$B$2&gt;=0,'Change Orders'!$B$2&lt;=1000000000)),"Check data",'Change Orders'!$B$2+SUMIFS($G$5:G320,$F$5:F320,"Approved")))</f>
        <v/>
      </c>
      <c r="K320" s="22" t="str">
        <f>IF(NOT(COUNTA(A320:H320)&gt;0),"",IF(LEN(A320)=0,"Check ID",IF(SUMPRODUCT(--($A$5:$A$501=A320))&gt;1,"Duplicate ID",IF(OR(NOT(AND(ISNUMBER(B320),B320&gt;=DATE(1950,1,1),B320&lt;=DATE(2099,12,31))),NOT(OR(F320="Pending",F320="Approved",F320="Rejected",F320="Void")),AND(LEN(D320)&gt;0,NOT(OR(D320="Owner",D320="GC",D320="Field",D320="Design team"))),NOT(ISNUMBER(E320)),E320&lt;-100000000,E320&gt;100000000,AND(LEN(G320)&gt;0,OR(NOT(ISNUMBER(G320)),G320&lt;-100000000,G320&gt;100000000)),AND(F320="Approved",LEN(G320)=0),AND(LEN(G320)&gt;0,F320&lt;&gt;"Approved"),AND(OR(F320="Approved",F320="Rejected",F320="Void"),LEN(H320)=0),AND(LEN(H320)&gt;0,NOT(AND(ISNUMBER(H320),H320&gt;=DATE(1950,1,1),H320&lt;=DATE(2099,12,31)))),IF(AND(AND(ISNUMBER(H320),H320&gt;=DATE(1950,1,1),H320&lt;=DATE(2099,12,31)),AND(ISNUMBER(B320),B320&gt;=DATE(1950,1,1),B320&lt;=DATE(2099,12,31))),H320&lt;B320,FALSE)),"Check inputs","OK"))))</f>
        <v/>
      </c>
    </row>
    <row r="321" spans="1:11" x14ac:dyDescent="0.25">
      <c r="A321" s="16"/>
      <c r="B321" s="17"/>
      <c r="C321" s="18"/>
      <c r="D321" s="16"/>
      <c r="E321" s="19"/>
      <c r="F321" s="16"/>
      <c r="G321" s="19"/>
      <c r="H321" s="17"/>
      <c r="I321" s="20" t="str">
        <f>IF(NOT(COUNTA(A321:H321)&gt;0),"",IF(NOT(AND(ISNUMBER(B321),B321&gt;=DATE(1950,1,1),B321&lt;=DATE(2099,12,31))),"",IF(F321="Pending",IF(AND(ISNUMBER(Dashboard!$B$4),Dashboard!$B$4&gt;=DATE(1950,1,1),Dashboard!$B$4&lt;=DATE(2099,12,31)),Dashboard!$B$4-B321,""),IF(AND(ISNUMBER(H321),H321&gt;=DATE(1950,1,1),H321&lt;=DATE(2099,12,31)),H321-B321,""))))</f>
        <v/>
      </c>
      <c r="J321" s="21" t="str">
        <f>IF(NOT(COUNTA(A321:H321)&gt;0),"",IF(NOT(AND(ISNUMBER('Change Orders'!$B$2),'Change Orders'!$B$2&gt;=0,'Change Orders'!$B$2&lt;=1000000000)),"Check data",'Change Orders'!$B$2+SUMIFS($G$5:G321,$F$5:F321,"Approved")))</f>
        <v/>
      </c>
      <c r="K321" s="22" t="str">
        <f>IF(NOT(COUNTA(A321:H321)&gt;0),"",IF(LEN(A321)=0,"Check ID",IF(SUMPRODUCT(--($A$5:$A$501=A321))&gt;1,"Duplicate ID",IF(OR(NOT(AND(ISNUMBER(B321),B321&gt;=DATE(1950,1,1),B321&lt;=DATE(2099,12,31))),NOT(OR(F321="Pending",F321="Approved",F321="Rejected",F321="Void")),AND(LEN(D321)&gt;0,NOT(OR(D321="Owner",D321="GC",D321="Field",D321="Design team"))),NOT(ISNUMBER(E321)),E321&lt;-100000000,E321&gt;100000000,AND(LEN(G321)&gt;0,OR(NOT(ISNUMBER(G321)),G321&lt;-100000000,G321&gt;100000000)),AND(F321="Approved",LEN(G321)=0),AND(LEN(G321)&gt;0,F321&lt;&gt;"Approved"),AND(OR(F321="Approved",F321="Rejected",F321="Void"),LEN(H321)=0),AND(LEN(H321)&gt;0,NOT(AND(ISNUMBER(H321),H321&gt;=DATE(1950,1,1),H321&lt;=DATE(2099,12,31)))),IF(AND(AND(ISNUMBER(H321),H321&gt;=DATE(1950,1,1),H321&lt;=DATE(2099,12,31)),AND(ISNUMBER(B321),B321&gt;=DATE(1950,1,1),B321&lt;=DATE(2099,12,31))),H321&lt;B321,FALSE)),"Check inputs","OK"))))</f>
        <v/>
      </c>
    </row>
    <row r="322" spans="1:11" x14ac:dyDescent="0.25">
      <c r="A322" s="16"/>
      <c r="B322" s="17"/>
      <c r="C322" s="18"/>
      <c r="D322" s="16"/>
      <c r="E322" s="19"/>
      <c r="F322" s="16"/>
      <c r="G322" s="19"/>
      <c r="H322" s="17"/>
      <c r="I322" s="20" t="str">
        <f>IF(NOT(COUNTA(A322:H322)&gt;0),"",IF(NOT(AND(ISNUMBER(B322),B322&gt;=DATE(1950,1,1),B322&lt;=DATE(2099,12,31))),"",IF(F322="Pending",IF(AND(ISNUMBER(Dashboard!$B$4),Dashboard!$B$4&gt;=DATE(1950,1,1),Dashboard!$B$4&lt;=DATE(2099,12,31)),Dashboard!$B$4-B322,""),IF(AND(ISNUMBER(H322),H322&gt;=DATE(1950,1,1),H322&lt;=DATE(2099,12,31)),H322-B322,""))))</f>
        <v/>
      </c>
      <c r="J322" s="21" t="str">
        <f>IF(NOT(COUNTA(A322:H322)&gt;0),"",IF(NOT(AND(ISNUMBER('Change Orders'!$B$2),'Change Orders'!$B$2&gt;=0,'Change Orders'!$B$2&lt;=1000000000)),"Check data",'Change Orders'!$B$2+SUMIFS($G$5:G322,$F$5:F322,"Approved")))</f>
        <v/>
      </c>
      <c r="K322" s="22" t="str">
        <f>IF(NOT(COUNTA(A322:H322)&gt;0),"",IF(LEN(A322)=0,"Check ID",IF(SUMPRODUCT(--($A$5:$A$501=A322))&gt;1,"Duplicate ID",IF(OR(NOT(AND(ISNUMBER(B322),B322&gt;=DATE(1950,1,1),B322&lt;=DATE(2099,12,31))),NOT(OR(F322="Pending",F322="Approved",F322="Rejected",F322="Void")),AND(LEN(D322)&gt;0,NOT(OR(D322="Owner",D322="GC",D322="Field",D322="Design team"))),NOT(ISNUMBER(E322)),E322&lt;-100000000,E322&gt;100000000,AND(LEN(G322)&gt;0,OR(NOT(ISNUMBER(G322)),G322&lt;-100000000,G322&gt;100000000)),AND(F322="Approved",LEN(G322)=0),AND(LEN(G322)&gt;0,F322&lt;&gt;"Approved"),AND(OR(F322="Approved",F322="Rejected",F322="Void"),LEN(H322)=0),AND(LEN(H322)&gt;0,NOT(AND(ISNUMBER(H322),H322&gt;=DATE(1950,1,1),H322&lt;=DATE(2099,12,31)))),IF(AND(AND(ISNUMBER(H322),H322&gt;=DATE(1950,1,1),H322&lt;=DATE(2099,12,31)),AND(ISNUMBER(B322),B322&gt;=DATE(1950,1,1),B322&lt;=DATE(2099,12,31))),H322&lt;B322,FALSE)),"Check inputs","OK"))))</f>
        <v/>
      </c>
    </row>
    <row r="323" spans="1:11" x14ac:dyDescent="0.25">
      <c r="A323" s="16"/>
      <c r="B323" s="17"/>
      <c r="C323" s="18"/>
      <c r="D323" s="16"/>
      <c r="E323" s="19"/>
      <c r="F323" s="16"/>
      <c r="G323" s="19"/>
      <c r="H323" s="17"/>
      <c r="I323" s="20" t="str">
        <f>IF(NOT(COUNTA(A323:H323)&gt;0),"",IF(NOT(AND(ISNUMBER(B323),B323&gt;=DATE(1950,1,1),B323&lt;=DATE(2099,12,31))),"",IF(F323="Pending",IF(AND(ISNUMBER(Dashboard!$B$4),Dashboard!$B$4&gt;=DATE(1950,1,1),Dashboard!$B$4&lt;=DATE(2099,12,31)),Dashboard!$B$4-B323,""),IF(AND(ISNUMBER(H323),H323&gt;=DATE(1950,1,1),H323&lt;=DATE(2099,12,31)),H323-B323,""))))</f>
        <v/>
      </c>
      <c r="J323" s="21" t="str">
        <f>IF(NOT(COUNTA(A323:H323)&gt;0),"",IF(NOT(AND(ISNUMBER('Change Orders'!$B$2),'Change Orders'!$B$2&gt;=0,'Change Orders'!$B$2&lt;=1000000000)),"Check data",'Change Orders'!$B$2+SUMIFS($G$5:G323,$F$5:F323,"Approved")))</f>
        <v/>
      </c>
      <c r="K323" s="22" t="str">
        <f>IF(NOT(COUNTA(A323:H323)&gt;0),"",IF(LEN(A323)=0,"Check ID",IF(SUMPRODUCT(--($A$5:$A$501=A323))&gt;1,"Duplicate ID",IF(OR(NOT(AND(ISNUMBER(B323),B323&gt;=DATE(1950,1,1),B323&lt;=DATE(2099,12,31))),NOT(OR(F323="Pending",F323="Approved",F323="Rejected",F323="Void")),AND(LEN(D323)&gt;0,NOT(OR(D323="Owner",D323="GC",D323="Field",D323="Design team"))),NOT(ISNUMBER(E323)),E323&lt;-100000000,E323&gt;100000000,AND(LEN(G323)&gt;0,OR(NOT(ISNUMBER(G323)),G323&lt;-100000000,G323&gt;100000000)),AND(F323="Approved",LEN(G323)=0),AND(LEN(G323)&gt;0,F323&lt;&gt;"Approved"),AND(OR(F323="Approved",F323="Rejected",F323="Void"),LEN(H323)=0),AND(LEN(H323)&gt;0,NOT(AND(ISNUMBER(H323),H323&gt;=DATE(1950,1,1),H323&lt;=DATE(2099,12,31)))),IF(AND(AND(ISNUMBER(H323),H323&gt;=DATE(1950,1,1),H323&lt;=DATE(2099,12,31)),AND(ISNUMBER(B323),B323&gt;=DATE(1950,1,1),B323&lt;=DATE(2099,12,31))),H323&lt;B323,FALSE)),"Check inputs","OK"))))</f>
        <v/>
      </c>
    </row>
    <row r="324" spans="1:11" x14ac:dyDescent="0.25">
      <c r="A324" s="16"/>
      <c r="B324" s="17"/>
      <c r="C324" s="18"/>
      <c r="D324" s="16"/>
      <c r="E324" s="19"/>
      <c r="F324" s="16"/>
      <c r="G324" s="19"/>
      <c r="H324" s="17"/>
      <c r="I324" s="20" t="str">
        <f>IF(NOT(COUNTA(A324:H324)&gt;0),"",IF(NOT(AND(ISNUMBER(B324),B324&gt;=DATE(1950,1,1),B324&lt;=DATE(2099,12,31))),"",IF(F324="Pending",IF(AND(ISNUMBER(Dashboard!$B$4),Dashboard!$B$4&gt;=DATE(1950,1,1),Dashboard!$B$4&lt;=DATE(2099,12,31)),Dashboard!$B$4-B324,""),IF(AND(ISNUMBER(H324),H324&gt;=DATE(1950,1,1),H324&lt;=DATE(2099,12,31)),H324-B324,""))))</f>
        <v/>
      </c>
      <c r="J324" s="21" t="str">
        <f>IF(NOT(COUNTA(A324:H324)&gt;0),"",IF(NOT(AND(ISNUMBER('Change Orders'!$B$2),'Change Orders'!$B$2&gt;=0,'Change Orders'!$B$2&lt;=1000000000)),"Check data",'Change Orders'!$B$2+SUMIFS($G$5:G324,$F$5:F324,"Approved")))</f>
        <v/>
      </c>
      <c r="K324" s="22" t="str">
        <f>IF(NOT(COUNTA(A324:H324)&gt;0),"",IF(LEN(A324)=0,"Check ID",IF(SUMPRODUCT(--($A$5:$A$501=A324))&gt;1,"Duplicate ID",IF(OR(NOT(AND(ISNUMBER(B324),B324&gt;=DATE(1950,1,1),B324&lt;=DATE(2099,12,31))),NOT(OR(F324="Pending",F324="Approved",F324="Rejected",F324="Void")),AND(LEN(D324)&gt;0,NOT(OR(D324="Owner",D324="GC",D324="Field",D324="Design team"))),NOT(ISNUMBER(E324)),E324&lt;-100000000,E324&gt;100000000,AND(LEN(G324)&gt;0,OR(NOT(ISNUMBER(G324)),G324&lt;-100000000,G324&gt;100000000)),AND(F324="Approved",LEN(G324)=0),AND(LEN(G324)&gt;0,F324&lt;&gt;"Approved"),AND(OR(F324="Approved",F324="Rejected",F324="Void"),LEN(H324)=0),AND(LEN(H324)&gt;0,NOT(AND(ISNUMBER(H324),H324&gt;=DATE(1950,1,1),H324&lt;=DATE(2099,12,31)))),IF(AND(AND(ISNUMBER(H324),H324&gt;=DATE(1950,1,1),H324&lt;=DATE(2099,12,31)),AND(ISNUMBER(B324),B324&gt;=DATE(1950,1,1),B324&lt;=DATE(2099,12,31))),H324&lt;B324,FALSE)),"Check inputs","OK"))))</f>
        <v/>
      </c>
    </row>
    <row r="325" spans="1:11" x14ac:dyDescent="0.25">
      <c r="A325" s="16"/>
      <c r="B325" s="17"/>
      <c r="C325" s="18"/>
      <c r="D325" s="16"/>
      <c r="E325" s="19"/>
      <c r="F325" s="16"/>
      <c r="G325" s="19"/>
      <c r="H325" s="17"/>
      <c r="I325" s="20" t="str">
        <f>IF(NOT(COUNTA(A325:H325)&gt;0),"",IF(NOT(AND(ISNUMBER(B325),B325&gt;=DATE(1950,1,1),B325&lt;=DATE(2099,12,31))),"",IF(F325="Pending",IF(AND(ISNUMBER(Dashboard!$B$4),Dashboard!$B$4&gt;=DATE(1950,1,1),Dashboard!$B$4&lt;=DATE(2099,12,31)),Dashboard!$B$4-B325,""),IF(AND(ISNUMBER(H325),H325&gt;=DATE(1950,1,1),H325&lt;=DATE(2099,12,31)),H325-B325,""))))</f>
        <v/>
      </c>
      <c r="J325" s="21" t="str">
        <f>IF(NOT(COUNTA(A325:H325)&gt;0),"",IF(NOT(AND(ISNUMBER('Change Orders'!$B$2),'Change Orders'!$B$2&gt;=0,'Change Orders'!$B$2&lt;=1000000000)),"Check data",'Change Orders'!$B$2+SUMIFS($G$5:G325,$F$5:F325,"Approved")))</f>
        <v/>
      </c>
      <c r="K325" s="22" t="str">
        <f>IF(NOT(COUNTA(A325:H325)&gt;0),"",IF(LEN(A325)=0,"Check ID",IF(SUMPRODUCT(--($A$5:$A$501=A325))&gt;1,"Duplicate ID",IF(OR(NOT(AND(ISNUMBER(B325),B325&gt;=DATE(1950,1,1),B325&lt;=DATE(2099,12,31))),NOT(OR(F325="Pending",F325="Approved",F325="Rejected",F325="Void")),AND(LEN(D325)&gt;0,NOT(OR(D325="Owner",D325="GC",D325="Field",D325="Design team"))),NOT(ISNUMBER(E325)),E325&lt;-100000000,E325&gt;100000000,AND(LEN(G325)&gt;0,OR(NOT(ISNUMBER(G325)),G325&lt;-100000000,G325&gt;100000000)),AND(F325="Approved",LEN(G325)=0),AND(LEN(G325)&gt;0,F325&lt;&gt;"Approved"),AND(OR(F325="Approved",F325="Rejected",F325="Void"),LEN(H325)=0),AND(LEN(H325)&gt;0,NOT(AND(ISNUMBER(H325),H325&gt;=DATE(1950,1,1),H325&lt;=DATE(2099,12,31)))),IF(AND(AND(ISNUMBER(H325),H325&gt;=DATE(1950,1,1),H325&lt;=DATE(2099,12,31)),AND(ISNUMBER(B325),B325&gt;=DATE(1950,1,1),B325&lt;=DATE(2099,12,31))),H325&lt;B325,FALSE)),"Check inputs","OK"))))</f>
        <v/>
      </c>
    </row>
    <row r="326" spans="1:11" x14ac:dyDescent="0.25">
      <c r="A326" s="16"/>
      <c r="B326" s="17"/>
      <c r="C326" s="18"/>
      <c r="D326" s="16"/>
      <c r="E326" s="19"/>
      <c r="F326" s="16"/>
      <c r="G326" s="19"/>
      <c r="H326" s="17"/>
      <c r="I326" s="20" t="str">
        <f>IF(NOT(COUNTA(A326:H326)&gt;0),"",IF(NOT(AND(ISNUMBER(B326),B326&gt;=DATE(1950,1,1),B326&lt;=DATE(2099,12,31))),"",IF(F326="Pending",IF(AND(ISNUMBER(Dashboard!$B$4),Dashboard!$B$4&gt;=DATE(1950,1,1),Dashboard!$B$4&lt;=DATE(2099,12,31)),Dashboard!$B$4-B326,""),IF(AND(ISNUMBER(H326),H326&gt;=DATE(1950,1,1),H326&lt;=DATE(2099,12,31)),H326-B326,""))))</f>
        <v/>
      </c>
      <c r="J326" s="21" t="str">
        <f>IF(NOT(COUNTA(A326:H326)&gt;0),"",IF(NOT(AND(ISNUMBER('Change Orders'!$B$2),'Change Orders'!$B$2&gt;=0,'Change Orders'!$B$2&lt;=1000000000)),"Check data",'Change Orders'!$B$2+SUMIFS($G$5:G326,$F$5:F326,"Approved")))</f>
        <v/>
      </c>
      <c r="K326" s="22" t="str">
        <f>IF(NOT(COUNTA(A326:H326)&gt;0),"",IF(LEN(A326)=0,"Check ID",IF(SUMPRODUCT(--($A$5:$A$501=A326))&gt;1,"Duplicate ID",IF(OR(NOT(AND(ISNUMBER(B326),B326&gt;=DATE(1950,1,1),B326&lt;=DATE(2099,12,31))),NOT(OR(F326="Pending",F326="Approved",F326="Rejected",F326="Void")),AND(LEN(D326)&gt;0,NOT(OR(D326="Owner",D326="GC",D326="Field",D326="Design team"))),NOT(ISNUMBER(E326)),E326&lt;-100000000,E326&gt;100000000,AND(LEN(G326)&gt;0,OR(NOT(ISNUMBER(G326)),G326&lt;-100000000,G326&gt;100000000)),AND(F326="Approved",LEN(G326)=0),AND(LEN(G326)&gt;0,F326&lt;&gt;"Approved"),AND(OR(F326="Approved",F326="Rejected",F326="Void"),LEN(H326)=0),AND(LEN(H326)&gt;0,NOT(AND(ISNUMBER(H326),H326&gt;=DATE(1950,1,1),H326&lt;=DATE(2099,12,31)))),IF(AND(AND(ISNUMBER(H326),H326&gt;=DATE(1950,1,1),H326&lt;=DATE(2099,12,31)),AND(ISNUMBER(B326),B326&gt;=DATE(1950,1,1),B326&lt;=DATE(2099,12,31))),H326&lt;B326,FALSE)),"Check inputs","OK"))))</f>
        <v/>
      </c>
    </row>
    <row r="327" spans="1:11" x14ac:dyDescent="0.25">
      <c r="A327" s="16"/>
      <c r="B327" s="17"/>
      <c r="C327" s="18"/>
      <c r="D327" s="16"/>
      <c r="E327" s="19"/>
      <c r="F327" s="16"/>
      <c r="G327" s="19"/>
      <c r="H327" s="17"/>
      <c r="I327" s="20" t="str">
        <f>IF(NOT(COUNTA(A327:H327)&gt;0),"",IF(NOT(AND(ISNUMBER(B327),B327&gt;=DATE(1950,1,1),B327&lt;=DATE(2099,12,31))),"",IF(F327="Pending",IF(AND(ISNUMBER(Dashboard!$B$4),Dashboard!$B$4&gt;=DATE(1950,1,1),Dashboard!$B$4&lt;=DATE(2099,12,31)),Dashboard!$B$4-B327,""),IF(AND(ISNUMBER(H327),H327&gt;=DATE(1950,1,1),H327&lt;=DATE(2099,12,31)),H327-B327,""))))</f>
        <v/>
      </c>
      <c r="J327" s="21" t="str">
        <f>IF(NOT(COUNTA(A327:H327)&gt;0),"",IF(NOT(AND(ISNUMBER('Change Orders'!$B$2),'Change Orders'!$B$2&gt;=0,'Change Orders'!$B$2&lt;=1000000000)),"Check data",'Change Orders'!$B$2+SUMIFS($G$5:G327,$F$5:F327,"Approved")))</f>
        <v/>
      </c>
      <c r="K327" s="22" t="str">
        <f>IF(NOT(COUNTA(A327:H327)&gt;0),"",IF(LEN(A327)=0,"Check ID",IF(SUMPRODUCT(--($A$5:$A$501=A327))&gt;1,"Duplicate ID",IF(OR(NOT(AND(ISNUMBER(B327),B327&gt;=DATE(1950,1,1),B327&lt;=DATE(2099,12,31))),NOT(OR(F327="Pending",F327="Approved",F327="Rejected",F327="Void")),AND(LEN(D327)&gt;0,NOT(OR(D327="Owner",D327="GC",D327="Field",D327="Design team"))),NOT(ISNUMBER(E327)),E327&lt;-100000000,E327&gt;100000000,AND(LEN(G327)&gt;0,OR(NOT(ISNUMBER(G327)),G327&lt;-100000000,G327&gt;100000000)),AND(F327="Approved",LEN(G327)=0),AND(LEN(G327)&gt;0,F327&lt;&gt;"Approved"),AND(OR(F327="Approved",F327="Rejected",F327="Void"),LEN(H327)=0),AND(LEN(H327)&gt;0,NOT(AND(ISNUMBER(H327),H327&gt;=DATE(1950,1,1),H327&lt;=DATE(2099,12,31)))),IF(AND(AND(ISNUMBER(H327),H327&gt;=DATE(1950,1,1),H327&lt;=DATE(2099,12,31)),AND(ISNUMBER(B327),B327&gt;=DATE(1950,1,1),B327&lt;=DATE(2099,12,31))),H327&lt;B327,FALSE)),"Check inputs","OK"))))</f>
        <v/>
      </c>
    </row>
    <row r="328" spans="1:11" x14ac:dyDescent="0.25">
      <c r="A328" s="16"/>
      <c r="B328" s="17"/>
      <c r="C328" s="18"/>
      <c r="D328" s="16"/>
      <c r="E328" s="19"/>
      <c r="F328" s="16"/>
      <c r="G328" s="19"/>
      <c r="H328" s="17"/>
      <c r="I328" s="20" t="str">
        <f>IF(NOT(COUNTA(A328:H328)&gt;0),"",IF(NOT(AND(ISNUMBER(B328),B328&gt;=DATE(1950,1,1),B328&lt;=DATE(2099,12,31))),"",IF(F328="Pending",IF(AND(ISNUMBER(Dashboard!$B$4),Dashboard!$B$4&gt;=DATE(1950,1,1),Dashboard!$B$4&lt;=DATE(2099,12,31)),Dashboard!$B$4-B328,""),IF(AND(ISNUMBER(H328),H328&gt;=DATE(1950,1,1),H328&lt;=DATE(2099,12,31)),H328-B328,""))))</f>
        <v/>
      </c>
      <c r="J328" s="21" t="str">
        <f>IF(NOT(COUNTA(A328:H328)&gt;0),"",IF(NOT(AND(ISNUMBER('Change Orders'!$B$2),'Change Orders'!$B$2&gt;=0,'Change Orders'!$B$2&lt;=1000000000)),"Check data",'Change Orders'!$B$2+SUMIFS($G$5:G328,$F$5:F328,"Approved")))</f>
        <v/>
      </c>
      <c r="K328" s="22" t="str">
        <f>IF(NOT(COUNTA(A328:H328)&gt;0),"",IF(LEN(A328)=0,"Check ID",IF(SUMPRODUCT(--($A$5:$A$501=A328))&gt;1,"Duplicate ID",IF(OR(NOT(AND(ISNUMBER(B328),B328&gt;=DATE(1950,1,1),B328&lt;=DATE(2099,12,31))),NOT(OR(F328="Pending",F328="Approved",F328="Rejected",F328="Void")),AND(LEN(D328)&gt;0,NOT(OR(D328="Owner",D328="GC",D328="Field",D328="Design team"))),NOT(ISNUMBER(E328)),E328&lt;-100000000,E328&gt;100000000,AND(LEN(G328)&gt;0,OR(NOT(ISNUMBER(G328)),G328&lt;-100000000,G328&gt;100000000)),AND(F328="Approved",LEN(G328)=0),AND(LEN(G328)&gt;0,F328&lt;&gt;"Approved"),AND(OR(F328="Approved",F328="Rejected",F328="Void"),LEN(H328)=0),AND(LEN(H328)&gt;0,NOT(AND(ISNUMBER(H328),H328&gt;=DATE(1950,1,1),H328&lt;=DATE(2099,12,31)))),IF(AND(AND(ISNUMBER(H328),H328&gt;=DATE(1950,1,1),H328&lt;=DATE(2099,12,31)),AND(ISNUMBER(B328),B328&gt;=DATE(1950,1,1),B328&lt;=DATE(2099,12,31))),H328&lt;B328,FALSE)),"Check inputs","OK"))))</f>
        <v/>
      </c>
    </row>
    <row r="329" spans="1:11" x14ac:dyDescent="0.25">
      <c r="A329" s="16"/>
      <c r="B329" s="17"/>
      <c r="C329" s="18"/>
      <c r="D329" s="16"/>
      <c r="E329" s="19"/>
      <c r="F329" s="16"/>
      <c r="G329" s="19"/>
      <c r="H329" s="17"/>
      <c r="I329" s="20" t="str">
        <f>IF(NOT(COUNTA(A329:H329)&gt;0),"",IF(NOT(AND(ISNUMBER(B329),B329&gt;=DATE(1950,1,1),B329&lt;=DATE(2099,12,31))),"",IF(F329="Pending",IF(AND(ISNUMBER(Dashboard!$B$4),Dashboard!$B$4&gt;=DATE(1950,1,1),Dashboard!$B$4&lt;=DATE(2099,12,31)),Dashboard!$B$4-B329,""),IF(AND(ISNUMBER(H329),H329&gt;=DATE(1950,1,1),H329&lt;=DATE(2099,12,31)),H329-B329,""))))</f>
        <v/>
      </c>
      <c r="J329" s="21" t="str">
        <f>IF(NOT(COUNTA(A329:H329)&gt;0),"",IF(NOT(AND(ISNUMBER('Change Orders'!$B$2),'Change Orders'!$B$2&gt;=0,'Change Orders'!$B$2&lt;=1000000000)),"Check data",'Change Orders'!$B$2+SUMIFS($G$5:G329,$F$5:F329,"Approved")))</f>
        <v/>
      </c>
      <c r="K329" s="22" t="str">
        <f>IF(NOT(COUNTA(A329:H329)&gt;0),"",IF(LEN(A329)=0,"Check ID",IF(SUMPRODUCT(--($A$5:$A$501=A329))&gt;1,"Duplicate ID",IF(OR(NOT(AND(ISNUMBER(B329),B329&gt;=DATE(1950,1,1),B329&lt;=DATE(2099,12,31))),NOT(OR(F329="Pending",F329="Approved",F329="Rejected",F329="Void")),AND(LEN(D329)&gt;0,NOT(OR(D329="Owner",D329="GC",D329="Field",D329="Design team"))),NOT(ISNUMBER(E329)),E329&lt;-100000000,E329&gt;100000000,AND(LEN(G329)&gt;0,OR(NOT(ISNUMBER(G329)),G329&lt;-100000000,G329&gt;100000000)),AND(F329="Approved",LEN(G329)=0),AND(LEN(G329)&gt;0,F329&lt;&gt;"Approved"),AND(OR(F329="Approved",F329="Rejected",F329="Void"),LEN(H329)=0),AND(LEN(H329)&gt;0,NOT(AND(ISNUMBER(H329),H329&gt;=DATE(1950,1,1),H329&lt;=DATE(2099,12,31)))),IF(AND(AND(ISNUMBER(H329),H329&gt;=DATE(1950,1,1),H329&lt;=DATE(2099,12,31)),AND(ISNUMBER(B329),B329&gt;=DATE(1950,1,1),B329&lt;=DATE(2099,12,31))),H329&lt;B329,FALSE)),"Check inputs","OK"))))</f>
        <v/>
      </c>
    </row>
    <row r="330" spans="1:11" x14ac:dyDescent="0.25">
      <c r="A330" s="16"/>
      <c r="B330" s="17"/>
      <c r="C330" s="18"/>
      <c r="D330" s="16"/>
      <c r="E330" s="19"/>
      <c r="F330" s="16"/>
      <c r="G330" s="19"/>
      <c r="H330" s="17"/>
      <c r="I330" s="20" t="str">
        <f>IF(NOT(COUNTA(A330:H330)&gt;0),"",IF(NOT(AND(ISNUMBER(B330),B330&gt;=DATE(1950,1,1),B330&lt;=DATE(2099,12,31))),"",IF(F330="Pending",IF(AND(ISNUMBER(Dashboard!$B$4),Dashboard!$B$4&gt;=DATE(1950,1,1),Dashboard!$B$4&lt;=DATE(2099,12,31)),Dashboard!$B$4-B330,""),IF(AND(ISNUMBER(H330),H330&gt;=DATE(1950,1,1),H330&lt;=DATE(2099,12,31)),H330-B330,""))))</f>
        <v/>
      </c>
      <c r="J330" s="21" t="str">
        <f>IF(NOT(COUNTA(A330:H330)&gt;0),"",IF(NOT(AND(ISNUMBER('Change Orders'!$B$2),'Change Orders'!$B$2&gt;=0,'Change Orders'!$B$2&lt;=1000000000)),"Check data",'Change Orders'!$B$2+SUMIFS($G$5:G330,$F$5:F330,"Approved")))</f>
        <v/>
      </c>
      <c r="K330" s="22" t="str">
        <f>IF(NOT(COUNTA(A330:H330)&gt;0),"",IF(LEN(A330)=0,"Check ID",IF(SUMPRODUCT(--($A$5:$A$501=A330))&gt;1,"Duplicate ID",IF(OR(NOT(AND(ISNUMBER(B330),B330&gt;=DATE(1950,1,1),B330&lt;=DATE(2099,12,31))),NOT(OR(F330="Pending",F330="Approved",F330="Rejected",F330="Void")),AND(LEN(D330)&gt;0,NOT(OR(D330="Owner",D330="GC",D330="Field",D330="Design team"))),NOT(ISNUMBER(E330)),E330&lt;-100000000,E330&gt;100000000,AND(LEN(G330)&gt;0,OR(NOT(ISNUMBER(G330)),G330&lt;-100000000,G330&gt;100000000)),AND(F330="Approved",LEN(G330)=0),AND(LEN(G330)&gt;0,F330&lt;&gt;"Approved"),AND(OR(F330="Approved",F330="Rejected",F330="Void"),LEN(H330)=0),AND(LEN(H330)&gt;0,NOT(AND(ISNUMBER(H330),H330&gt;=DATE(1950,1,1),H330&lt;=DATE(2099,12,31)))),IF(AND(AND(ISNUMBER(H330),H330&gt;=DATE(1950,1,1),H330&lt;=DATE(2099,12,31)),AND(ISNUMBER(B330),B330&gt;=DATE(1950,1,1),B330&lt;=DATE(2099,12,31))),H330&lt;B330,FALSE)),"Check inputs","OK"))))</f>
        <v/>
      </c>
    </row>
    <row r="331" spans="1:11" x14ac:dyDescent="0.25">
      <c r="A331" s="16"/>
      <c r="B331" s="17"/>
      <c r="C331" s="18"/>
      <c r="D331" s="16"/>
      <c r="E331" s="19"/>
      <c r="F331" s="16"/>
      <c r="G331" s="19"/>
      <c r="H331" s="17"/>
      <c r="I331" s="20" t="str">
        <f>IF(NOT(COUNTA(A331:H331)&gt;0),"",IF(NOT(AND(ISNUMBER(B331),B331&gt;=DATE(1950,1,1),B331&lt;=DATE(2099,12,31))),"",IF(F331="Pending",IF(AND(ISNUMBER(Dashboard!$B$4),Dashboard!$B$4&gt;=DATE(1950,1,1),Dashboard!$B$4&lt;=DATE(2099,12,31)),Dashboard!$B$4-B331,""),IF(AND(ISNUMBER(H331),H331&gt;=DATE(1950,1,1),H331&lt;=DATE(2099,12,31)),H331-B331,""))))</f>
        <v/>
      </c>
      <c r="J331" s="21" t="str">
        <f>IF(NOT(COUNTA(A331:H331)&gt;0),"",IF(NOT(AND(ISNUMBER('Change Orders'!$B$2),'Change Orders'!$B$2&gt;=0,'Change Orders'!$B$2&lt;=1000000000)),"Check data",'Change Orders'!$B$2+SUMIFS($G$5:G331,$F$5:F331,"Approved")))</f>
        <v/>
      </c>
      <c r="K331" s="22" t="str">
        <f>IF(NOT(COUNTA(A331:H331)&gt;0),"",IF(LEN(A331)=0,"Check ID",IF(SUMPRODUCT(--($A$5:$A$501=A331))&gt;1,"Duplicate ID",IF(OR(NOT(AND(ISNUMBER(B331),B331&gt;=DATE(1950,1,1),B331&lt;=DATE(2099,12,31))),NOT(OR(F331="Pending",F331="Approved",F331="Rejected",F331="Void")),AND(LEN(D331)&gt;0,NOT(OR(D331="Owner",D331="GC",D331="Field",D331="Design team"))),NOT(ISNUMBER(E331)),E331&lt;-100000000,E331&gt;100000000,AND(LEN(G331)&gt;0,OR(NOT(ISNUMBER(G331)),G331&lt;-100000000,G331&gt;100000000)),AND(F331="Approved",LEN(G331)=0),AND(LEN(G331)&gt;0,F331&lt;&gt;"Approved"),AND(OR(F331="Approved",F331="Rejected",F331="Void"),LEN(H331)=0),AND(LEN(H331)&gt;0,NOT(AND(ISNUMBER(H331),H331&gt;=DATE(1950,1,1),H331&lt;=DATE(2099,12,31)))),IF(AND(AND(ISNUMBER(H331),H331&gt;=DATE(1950,1,1),H331&lt;=DATE(2099,12,31)),AND(ISNUMBER(B331),B331&gt;=DATE(1950,1,1),B331&lt;=DATE(2099,12,31))),H331&lt;B331,FALSE)),"Check inputs","OK"))))</f>
        <v/>
      </c>
    </row>
    <row r="332" spans="1:11" x14ac:dyDescent="0.25">
      <c r="A332" s="16"/>
      <c r="B332" s="17"/>
      <c r="C332" s="18"/>
      <c r="D332" s="16"/>
      <c r="E332" s="19"/>
      <c r="F332" s="16"/>
      <c r="G332" s="19"/>
      <c r="H332" s="17"/>
      <c r="I332" s="20" t="str">
        <f>IF(NOT(COUNTA(A332:H332)&gt;0),"",IF(NOT(AND(ISNUMBER(B332),B332&gt;=DATE(1950,1,1),B332&lt;=DATE(2099,12,31))),"",IF(F332="Pending",IF(AND(ISNUMBER(Dashboard!$B$4),Dashboard!$B$4&gt;=DATE(1950,1,1),Dashboard!$B$4&lt;=DATE(2099,12,31)),Dashboard!$B$4-B332,""),IF(AND(ISNUMBER(H332),H332&gt;=DATE(1950,1,1),H332&lt;=DATE(2099,12,31)),H332-B332,""))))</f>
        <v/>
      </c>
      <c r="J332" s="21" t="str">
        <f>IF(NOT(COUNTA(A332:H332)&gt;0),"",IF(NOT(AND(ISNUMBER('Change Orders'!$B$2),'Change Orders'!$B$2&gt;=0,'Change Orders'!$B$2&lt;=1000000000)),"Check data",'Change Orders'!$B$2+SUMIFS($G$5:G332,$F$5:F332,"Approved")))</f>
        <v/>
      </c>
      <c r="K332" s="22" t="str">
        <f>IF(NOT(COUNTA(A332:H332)&gt;0),"",IF(LEN(A332)=0,"Check ID",IF(SUMPRODUCT(--($A$5:$A$501=A332))&gt;1,"Duplicate ID",IF(OR(NOT(AND(ISNUMBER(B332),B332&gt;=DATE(1950,1,1),B332&lt;=DATE(2099,12,31))),NOT(OR(F332="Pending",F332="Approved",F332="Rejected",F332="Void")),AND(LEN(D332)&gt;0,NOT(OR(D332="Owner",D332="GC",D332="Field",D332="Design team"))),NOT(ISNUMBER(E332)),E332&lt;-100000000,E332&gt;100000000,AND(LEN(G332)&gt;0,OR(NOT(ISNUMBER(G332)),G332&lt;-100000000,G332&gt;100000000)),AND(F332="Approved",LEN(G332)=0),AND(LEN(G332)&gt;0,F332&lt;&gt;"Approved"),AND(OR(F332="Approved",F332="Rejected",F332="Void"),LEN(H332)=0),AND(LEN(H332)&gt;0,NOT(AND(ISNUMBER(H332),H332&gt;=DATE(1950,1,1),H332&lt;=DATE(2099,12,31)))),IF(AND(AND(ISNUMBER(H332),H332&gt;=DATE(1950,1,1),H332&lt;=DATE(2099,12,31)),AND(ISNUMBER(B332),B332&gt;=DATE(1950,1,1),B332&lt;=DATE(2099,12,31))),H332&lt;B332,FALSE)),"Check inputs","OK"))))</f>
        <v/>
      </c>
    </row>
    <row r="333" spans="1:11" x14ac:dyDescent="0.25">
      <c r="A333" s="16"/>
      <c r="B333" s="17"/>
      <c r="C333" s="18"/>
      <c r="D333" s="16"/>
      <c r="E333" s="19"/>
      <c r="F333" s="16"/>
      <c r="G333" s="19"/>
      <c r="H333" s="17"/>
      <c r="I333" s="20" t="str">
        <f>IF(NOT(COUNTA(A333:H333)&gt;0),"",IF(NOT(AND(ISNUMBER(B333),B333&gt;=DATE(1950,1,1),B333&lt;=DATE(2099,12,31))),"",IF(F333="Pending",IF(AND(ISNUMBER(Dashboard!$B$4),Dashboard!$B$4&gt;=DATE(1950,1,1),Dashboard!$B$4&lt;=DATE(2099,12,31)),Dashboard!$B$4-B333,""),IF(AND(ISNUMBER(H333),H333&gt;=DATE(1950,1,1),H333&lt;=DATE(2099,12,31)),H333-B333,""))))</f>
        <v/>
      </c>
      <c r="J333" s="21" t="str">
        <f>IF(NOT(COUNTA(A333:H333)&gt;0),"",IF(NOT(AND(ISNUMBER('Change Orders'!$B$2),'Change Orders'!$B$2&gt;=0,'Change Orders'!$B$2&lt;=1000000000)),"Check data",'Change Orders'!$B$2+SUMIFS($G$5:G333,$F$5:F333,"Approved")))</f>
        <v/>
      </c>
      <c r="K333" s="22" t="str">
        <f>IF(NOT(COUNTA(A333:H333)&gt;0),"",IF(LEN(A333)=0,"Check ID",IF(SUMPRODUCT(--($A$5:$A$501=A333))&gt;1,"Duplicate ID",IF(OR(NOT(AND(ISNUMBER(B333),B333&gt;=DATE(1950,1,1),B333&lt;=DATE(2099,12,31))),NOT(OR(F333="Pending",F333="Approved",F333="Rejected",F333="Void")),AND(LEN(D333)&gt;0,NOT(OR(D333="Owner",D333="GC",D333="Field",D333="Design team"))),NOT(ISNUMBER(E333)),E333&lt;-100000000,E333&gt;100000000,AND(LEN(G333)&gt;0,OR(NOT(ISNUMBER(G333)),G333&lt;-100000000,G333&gt;100000000)),AND(F333="Approved",LEN(G333)=0),AND(LEN(G333)&gt;0,F333&lt;&gt;"Approved"),AND(OR(F333="Approved",F333="Rejected",F333="Void"),LEN(H333)=0),AND(LEN(H333)&gt;0,NOT(AND(ISNUMBER(H333),H333&gt;=DATE(1950,1,1),H333&lt;=DATE(2099,12,31)))),IF(AND(AND(ISNUMBER(H333),H333&gt;=DATE(1950,1,1),H333&lt;=DATE(2099,12,31)),AND(ISNUMBER(B333),B333&gt;=DATE(1950,1,1),B333&lt;=DATE(2099,12,31))),H333&lt;B333,FALSE)),"Check inputs","OK"))))</f>
        <v/>
      </c>
    </row>
    <row r="334" spans="1:11" x14ac:dyDescent="0.25">
      <c r="A334" s="16"/>
      <c r="B334" s="17"/>
      <c r="C334" s="18"/>
      <c r="D334" s="16"/>
      <c r="E334" s="19"/>
      <c r="F334" s="16"/>
      <c r="G334" s="19"/>
      <c r="H334" s="17"/>
      <c r="I334" s="20" t="str">
        <f>IF(NOT(COUNTA(A334:H334)&gt;0),"",IF(NOT(AND(ISNUMBER(B334),B334&gt;=DATE(1950,1,1),B334&lt;=DATE(2099,12,31))),"",IF(F334="Pending",IF(AND(ISNUMBER(Dashboard!$B$4),Dashboard!$B$4&gt;=DATE(1950,1,1),Dashboard!$B$4&lt;=DATE(2099,12,31)),Dashboard!$B$4-B334,""),IF(AND(ISNUMBER(H334),H334&gt;=DATE(1950,1,1),H334&lt;=DATE(2099,12,31)),H334-B334,""))))</f>
        <v/>
      </c>
      <c r="J334" s="21" t="str">
        <f>IF(NOT(COUNTA(A334:H334)&gt;0),"",IF(NOT(AND(ISNUMBER('Change Orders'!$B$2),'Change Orders'!$B$2&gt;=0,'Change Orders'!$B$2&lt;=1000000000)),"Check data",'Change Orders'!$B$2+SUMIFS($G$5:G334,$F$5:F334,"Approved")))</f>
        <v/>
      </c>
      <c r="K334" s="22" t="str">
        <f>IF(NOT(COUNTA(A334:H334)&gt;0),"",IF(LEN(A334)=0,"Check ID",IF(SUMPRODUCT(--($A$5:$A$501=A334))&gt;1,"Duplicate ID",IF(OR(NOT(AND(ISNUMBER(B334),B334&gt;=DATE(1950,1,1),B334&lt;=DATE(2099,12,31))),NOT(OR(F334="Pending",F334="Approved",F334="Rejected",F334="Void")),AND(LEN(D334)&gt;0,NOT(OR(D334="Owner",D334="GC",D334="Field",D334="Design team"))),NOT(ISNUMBER(E334)),E334&lt;-100000000,E334&gt;100000000,AND(LEN(G334)&gt;0,OR(NOT(ISNUMBER(G334)),G334&lt;-100000000,G334&gt;100000000)),AND(F334="Approved",LEN(G334)=0),AND(LEN(G334)&gt;0,F334&lt;&gt;"Approved"),AND(OR(F334="Approved",F334="Rejected",F334="Void"),LEN(H334)=0),AND(LEN(H334)&gt;0,NOT(AND(ISNUMBER(H334),H334&gt;=DATE(1950,1,1),H334&lt;=DATE(2099,12,31)))),IF(AND(AND(ISNUMBER(H334),H334&gt;=DATE(1950,1,1),H334&lt;=DATE(2099,12,31)),AND(ISNUMBER(B334),B334&gt;=DATE(1950,1,1),B334&lt;=DATE(2099,12,31))),H334&lt;B334,FALSE)),"Check inputs","OK"))))</f>
        <v/>
      </c>
    </row>
    <row r="335" spans="1:11" x14ac:dyDescent="0.25">
      <c r="A335" s="16"/>
      <c r="B335" s="17"/>
      <c r="C335" s="18"/>
      <c r="D335" s="16"/>
      <c r="E335" s="19"/>
      <c r="F335" s="16"/>
      <c r="G335" s="19"/>
      <c r="H335" s="17"/>
      <c r="I335" s="20" t="str">
        <f>IF(NOT(COUNTA(A335:H335)&gt;0),"",IF(NOT(AND(ISNUMBER(B335),B335&gt;=DATE(1950,1,1),B335&lt;=DATE(2099,12,31))),"",IF(F335="Pending",IF(AND(ISNUMBER(Dashboard!$B$4),Dashboard!$B$4&gt;=DATE(1950,1,1),Dashboard!$B$4&lt;=DATE(2099,12,31)),Dashboard!$B$4-B335,""),IF(AND(ISNUMBER(H335),H335&gt;=DATE(1950,1,1),H335&lt;=DATE(2099,12,31)),H335-B335,""))))</f>
        <v/>
      </c>
      <c r="J335" s="21" t="str">
        <f>IF(NOT(COUNTA(A335:H335)&gt;0),"",IF(NOT(AND(ISNUMBER('Change Orders'!$B$2),'Change Orders'!$B$2&gt;=0,'Change Orders'!$B$2&lt;=1000000000)),"Check data",'Change Orders'!$B$2+SUMIFS($G$5:G335,$F$5:F335,"Approved")))</f>
        <v/>
      </c>
      <c r="K335" s="22" t="str">
        <f>IF(NOT(COUNTA(A335:H335)&gt;0),"",IF(LEN(A335)=0,"Check ID",IF(SUMPRODUCT(--($A$5:$A$501=A335))&gt;1,"Duplicate ID",IF(OR(NOT(AND(ISNUMBER(B335),B335&gt;=DATE(1950,1,1),B335&lt;=DATE(2099,12,31))),NOT(OR(F335="Pending",F335="Approved",F335="Rejected",F335="Void")),AND(LEN(D335)&gt;0,NOT(OR(D335="Owner",D335="GC",D335="Field",D335="Design team"))),NOT(ISNUMBER(E335)),E335&lt;-100000000,E335&gt;100000000,AND(LEN(G335)&gt;0,OR(NOT(ISNUMBER(G335)),G335&lt;-100000000,G335&gt;100000000)),AND(F335="Approved",LEN(G335)=0),AND(LEN(G335)&gt;0,F335&lt;&gt;"Approved"),AND(OR(F335="Approved",F335="Rejected",F335="Void"),LEN(H335)=0),AND(LEN(H335)&gt;0,NOT(AND(ISNUMBER(H335),H335&gt;=DATE(1950,1,1),H335&lt;=DATE(2099,12,31)))),IF(AND(AND(ISNUMBER(H335),H335&gt;=DATE(1950,1,1),H335&lt;=DATE(2099,12,31)),AND(ISNUMBER(B335),B335&gt;=DATE(1950,1,1),B335&lt;=DATE(2099,12,31))),H335&lt;B335,FALSE)),"Check inputs","OK"))))</f>
        <v/>
      </c>
    </row>
    <row r="336" spans="1:11" x14ac:dyDescent="0.25">
      <c r="A336" s="16"/>
      <c r="B336" s="17"/>
      <c r="C336" s="18"/>
      <c r="D336" s="16"/>
      <c r="E336" s="19"/>
      <c r="F336" s="16"/>
      <c r="G336" s="19"/>
      <c r="H336" s="17"/>
      <c r="I336" s="20" t="str">
        <f>IF(NOT(COUNTA(A336:H336)&gt;0),"",IF(NOT(AND(ISNUMBER(B336),B336&gt;=DATE(1950,1,1),B336&lt;=DATE(2099,12,31))),"",IF(F336="Pending",IF(AND(ISNUMBER(Dashboard!$B$4),Dashboard!$B$4&gt;=DATE(1950,1,1),Dashboard!$B$4&lt;=DATE(2099,12,31)),Dashboard!$B$4-B336,""),IF(AND(ISNUMBER(H336),H336&gt;=DATE(1950,1,1),H336&lt;=DATE(2099,12,31)),H336-B336,""))))</f>
        <v/>
      </c>
      <c r="J336" s="21" t="str">
        <f>IF(NOT(COUNTA(A336:H336)&gt;0),"",IF(NOT(AND(ISNUMBER('Change Orders'!$B$2),'Change Orders'!$B$2&gt;=0,'Change Orders'!$B$2&lt;=1000000000)),"Check data",'Change Orders'!$B$2+SUMIFS($G$5:G336,$F$5:F336,"Approved")))</f>
        <v/>
      </c>
      <c r="K336" s="22" t="str">
        <f>IF(NOT(COUNTA(A336:H336)&gt;0),"",IF(LEN(A336)=0,"Check ID",IF(SUMPRODUCT(--($A$5:$A$501=A336))&gt;1,"Duplicate ID",IF(OR(NOT(AND(ISNUMBER(B336),B336&gt;=DATE(1950,1,1),B336&lt;=DATE(2099,12,31))),NOT(OR(F336="Pending",F336="Approved",F336="Rejected",F336="Void")),AND(LEN(D336)&gt;0,NOT(OR(D336="Owner",D336="GC",D336="Field",D336="Design team"))),NOT(ISNUMBER(E336)),E336&lt;-100000000,E336&gt;100000000,AND(LEN(G336)&gt;0,OR(NOT(ISNUMBER(G336)),G336&lt;-100000000,G336&gt;100000000)),AND(F336="Approved",LEN(G336)=0),AND(LEN(G336)&gt;0,F336&lt;&gt;"Approved"),AND(OR(F336="Approved",F336="Rejected",F336="Void"),LEN(H336)=0),AND(LEN(H336)&gt;0,NOT(AND(ISNUMBER(H336),H336&gt;=DATE(1950,1,1),H336&lt;=DATE(2099,12,31)))),IF(AND(AND(ISNUMBER(H336),H336&gt;=DATE(1950,1,1),H336&lt;=DATE(2099,12,31)),AND(ISNUMBER(B336),B336&gt;=DATE(1950,1,1),B336&lt;=DATE(2099,12,31))),H336&lt;B336,FALSE)),"Check inputs","OK"))))</f>
        <v/>
      </c>
    </row>
    <row r="337" spans="1:11" x14ac:dyDescent="0.25">
      <c r="A337" s="16"/>
      <c r="B337" s="17"/>
      <c r="C337" s="18"/>
      <c r="D337" s="16"/>
      <c r="E337" s="19"/>
      <c r="F337" s="16"/>
      <c r="G337" s="19"/>
      <c r="H337" s="17"/>
      <c r="I337" s="20" t="str">
        <f>IF(NOT(COUNTA(A337:H337)&gt;0),"",IF(NOT(AND(ISNUMBER(B337),B337&gt;=DATE(1950,1,1),B337&lt;=DATE(2099,12,31))),"",IF(F337="Pending",IF(AND(ISNUMBER(Dashboard!$B$4),Dashboard!$B$4&gt;=DATE(1950,1,1),Dashboard!$B$4&lt;=DATE(2099,12,31)),Dashboard!$B$4-B337,""),IF(AND(ISNUMBER(H337),H337&gt;=DATE(1950,1,1),H337&lt;=DATE(2099,12,31)),H337-B337,""))))</f>
        <v/>
      </c>
      <c r="J337" s="21" t="str">
        <f>IF(NOT(COUNTA(A337:H337)&gt;0),"",IF(NOT(AND(ISNUMBER('Change Orders'!$B$2),'Change Orders'!$B$2&gt;=0,'Change Orders'!$B$2&lt;=1000000000)),"Check data",'Change Orders'!$B$2+SUMIFS($G$5:G337,$F$5:F337,"Approved")))</f>
        <v/>
      </c>
      <c r="K337" s="22" t="str">
        <f>IF(NOT(COUNTA(A337:H337)&gt;0),"",IF(LEN(A337)=0,"Check ID",IF(SUMPRODUCT(--($A$5:$A$501=A337))&gt;1,"Duplicate ID",IF(OR(NOT(AND(ISNUMBER(B337),B337&gt;=DATE(1950,1,1),B337&lt;=DATE(2099,12,31))),NOT(OR(F337="Pending",F337="Approved",F337="Rejected",F337="Void")),AND(LEN(D337)&gt;0,NOT(OR(D337="Owner",D337="GC",D337="Field",D337="Design team"))),NOT(ISNUMBER(E337)),E337&lt;-100000000,E337&gt;100000000,AND(LEN(G337)&gt;0,OR(NOT(ISNUMBER(G337)),G337&lt;-100000000,G337&gt;100000000)),AND(F337="Approved",LEN(G337)=0),AND(LEN(G337)&gt;0,F337&lt;&gt;"Approved"),AND(OR(F337="Approved",F337="Rejected",F337="Void"),LEN(H337)=0),AND(LEN(H337)&gt;0,NOT(AND(ISNUMBER(H337),H337&gt;=DATE(1950,1,1),H337&lt;=DATE(2099,12,31)))),IF(AND(AND(ISNUMBER(H337),H337&gt;=DATE(1950,1,1),H337&lt;=DATE(2099,12,31)),AND(ISNUMBER(B337),B337&gt;=DATE(1950,1,1),B337&lt;=DATE(2099,12,31))),H337&lt;B337,FALSE)),"Check inputs","OK"))))</f>
        <v/>
      </c>
    </row>
    <row r="338" spans="1:11" x14ac:dyDescent="0.25">
      <c r="A338" s="16"/>
      <c r="B338" s="17"/>
      <c r="C338" s="18"/>
      <c r="D338" s="16"/>
      <c r="E338" s="19"/>
      <c r="F338" s="16"/>
      <c r="G338" s="19"/>
      <c r="H338" s="17"/>
      <c r="I338" s="20" t="str">
        <f>IF(NOT(COUNTA(A338:H338)&gt;0),"",IF(NOT(AND(ISNUMBER(B338),B338&gt;=DATE(1950,1,1),B338&lt;=DATE(2099,12,31))),"",IF(F338="Pending",IF(AND(ISNUMBER(Dashboard!$B$4),Dashboard!$B$4&gt;=DATE(1950,1,1),Dashboard!$B$4&lt;=DATE(2099,12,31)),Dashboard!$B$4-B338,""),IF(AND(ISNUMBER(H338),H338&gt;=DATE(1950,1,1),H338&lt;=DATE(2099,12,31)),H338-B338,""))))</f>
        <v/>
      </c>
      <c r="J338" s="21" t="str">
        <f>IF(NOT(COUNTA(A338:H338)&gt;0),"",IF(NOT(AND(ISNUMBER('Change Orders'!$B$2),'Change Orders'!$B$2&gt;=0,'Change Orders'!$B$2&lt;=1000000000)),"Check data",'Change Orders'!$B$2+SUMIFS($G$5:G338,$F$5:F338,"Approved")))</f>
        <v/>
      </c>
      <c r="K338" s="22" t="str">
        <f>IF(NOT(COUNTA(A338:H338)&gt;0),"",IF(LEN(A338)=0,"Check ID",IF(SUMPRODUCT(--($A$5:$A$501=A338))&gt;1,"Duplicate ID",IF(OR(NOT(AND(ISNUMBER(B338),B338&gt;=DATE(1950,1,1),B338&lt;=DATE(2099,12,31))),NOT(OR(F338="Pending",F338="Approved",F338="Rejected",F338="Void")),AND(LEN(D338)&gt;0,NOT(OR(D338="Owner",D338="GC",D338="Field",D338="Design team"))),NOT(ISNUMBER(E338)),E338&lt;-100000000,E338&gt;100000000,AND(LEN(G338)&gt;0,OR(NOT(ISNUMBER(G338)),G338&lt;-100000000,G338&gt;100000000)),AND(F338="Approved",LEN(G338)=0),AND(LEN(G338)&gt;0,F338&lt;&gt;"Approved"),AND(OR(F338="Approved",F338="Rejected",F338="Void"),LEN(H338)=0),AND(LEN(H338)&gt;0,NOT(AND(ISNUMBER(H338),H338&gt;=DATE(1950,1,1),H338&lt;=DATE(2099,12,31)))),IF(AND(AND(ISNUMBER(H338),H338&gt;=DATE(1950,1,1),H338&lt;=DATE(2099,12,31)),AND(ISNUMBER(B338),B338&gt;=DATE(1950,1,1),B338&lt;=DATE(2099,12,31))),H338&lt;B338,FALSE)),"Check inputs","OK"))))</f>
        <v/>
      </c>
    </row>
    <row r="339" spans="1:11" x14ac:dyDescent="0.25">
      <c r="A339" s="16"/>
      <c r="B339" s="17"/>
      <c r="C339" s="18"/>
      <c r="D339" s="16"/>
      <c r="E339" s="19"/>
      <c r="F339" s="16"/>
      <c r="G339" s="19"/>
      <c r="H339" s="17"/>
      <c r="I339" s="20" t="str">
        <f>IF(NOT(COUNTA(A339:H339)&gt;0),"",IF(NOT(AND(ISNUMBER(B339),B339&gt;=DATE(1950,1,1),B339&lt;=DATE(2099,12,31))),"",IF(F339="Pending",IF(AND(ISNUMBER(Dashboard!$B$4),Dashboard!$B$4&gt;=DATE(1950,1,1),Dashboard!$B$4&lt;=DATE(2099,12,31)),Dashboard!$B$4-B339,""),IF(AND(ISNUMBER(H339),H339&gt;=DATE(1950,1,1),H339&lt;=DATE(2099,12,31)),H339-B339,""))))</f>
        <v/>
      </c>
      <c r="J339" s="21" t="str">
        <f>IF(NOT(COUNTA(A339:H339)&gt;0),"",IF(NOT(AND(ISNUMBER('Change Orders'!$B$2),'Change Orders'!$B$2&gt;=0,'Change Orders'!$B$2&lt;=1000000000)),"Check data",'Change Orders'!$B$2+SUMIFS($G$5:G339,$F$5:F339,"Approved")))</f>
        <v/>
      </c>
      <c r="K339" s="22" t="str">
        <f>IF(NOT(COUNTA(A339:H339)&gt;0),"",IF(LEN(A339)=0,"Check ID",IF(SUMPRODUCT(--($A$5:$A$501=A339))&gt;1,"Duplicate ID",IF(OR(NOT(AND(ISNUMBER(B339),B339&gt;=DATE(1950,1,1),B339&lt;=DATE(2099,12,31))),NOT(OR(F339="Pending",F339="Approved",F339="Rejected",F339="Void")),AND(LEN(D339)&gt;0,NOT(OR(D339="Owner",D339="GC",D339="Field",D339="Design team"))),NOT(ISNUMBER(E339)),E339&lt;-100000000,E339&gt;100000000,AND(LEN(G339)&gt;0,OR(NOT(ISNUMBER(G339)),G339&lt;-100000000,G339&gt;100000000)),AND(F339="Approved",LEN(G339)=0),AND(LEN(G339)&gt;0,F339&lt;&gt;"Approved"),AND(OR(F339="Approved",F339="Rejected",F339="Void"),LEN(H339)=0),AND(LEN(H339)&gt;0,NOT(AND(ISNUMBER(H339),H339&gt;=DATE(1950,1,1),H339&lt;=DATE(2099,12,31)))),IF(AND(AND(ISNUMBER(H339),H339&gt;=DATE(1950,1,1),H339&lt;=DATE(2099,12,31)),AND(ISNUMBER(B339),B339&gt;=DATE(1950,1,1),B339&lt;=DATE(2099,12,31))),H339&lt;B339,FALSE)),"Check inputs","OK"))))</f>
        <v/>
      </c>
    </row>
    <row r="340" spans="1:11" x14ac:dyDescent="0.25">
      <c r="A340" s="16"/>
      <c r="B340" s="17"/>
      <c r="C340" s="18"/>
      <c r="D340" s="16"/>
      <c r="E340" s="19"/>
      <c r="F340" s="16"/>
      <c r="G340" s="19"/>
      <c r="H340" s="17"/>
      <c r="I340" s="20" t="str">
        <f>IF(NOT(COUNTA(A340:H340)&gt;0),"",IF(NOT(AND(ISNUMBER(B340),B340&gt;=DATE(1950,1,1),B340&lt;=DATE(2099,12,31))),"",IF(F340="Pending",IF(AND(ISNUMBER(Dashboard!$B$4),Dashboard!$B$4&gt;=DATE(1950,1,1),Dashboard!$B$4&lt;=DATE(2099,12,31)),Dashboard!$B$4-B340,""),IF(AND(ISNUMBER(H340),H340&gt;=DATE(1950,1,1),H340&lt;=DATE(2099,12,31)),H340-B340,""))))</f>
        <v/>
      </c>
      <c r="J340" s="21" t="str">
        <f>IF(NOT(COUNTA(A340:H340)&gt;0),"",IF(NOT(AND(ISNUMBER('Change Orders'!$B$2),'Change Orders'!$B$2&gt;=0,'Change Orders'!$B$2&lt;=1000000000)),"Check data",'Change Orders'!$B$2+SUMIFS($G$5:G340,$F$5:F340,"Approved")))</f>
        <v/>
      </c>
      <c r="K340" s="22" t="str">
        <f>IF(NOT(COUNTA(A340:H340)&gt;0),"",IF(LEN(A340)=0,"Check ID",IF(SUMPRODUCT(--($A$5:$A$501=A340))&gt;1,"Duplicate ID",IF(OR(NOT(AND(ISNUMBER(B340),B340&gt;=DATE(1950,1,1),B340&lt;=DATE(2099,12,31))),NOT(OR(F340="Pending",F340="Approved",F340="Rejected",F340="Void")),AND(LEN(D340)&gt;0,NOT(OR(D340="Owner",D340="GC",D340="Field",D340="Design team"))),NOT(ISNUMBER(E340)),E340&lt;-100000000,E340&gt;100000000,AND(LEN(G340)&gt;0,OR(NOT(ISNUMBER(G340)),G340&lt;-100000000,G340&gt;100000000)),AND(F340="Approved",LEN(G340)=0),AND(LEN(G340)&gt;0,F340&lt;&gt;"Approved"),AND(OR(F340="Approved",F340="Rejected",F340="Void"),LEN(H340)=0),AND(LEN(H340)&gt;0,NOT(AND(ISNUMBER(H340),H340&gt;=DATE(1950,1,1),H340&lt;=DATE(2099,12,31)))),IF(AND(AND(ISNUMBER(H340),H340&gt;=DATE(1950,1,1),H340&lt;=DATE(2099,12,31)),AND(ISNUMBER(B340),B340&gt;=DATE(1950,1,1),B340&lt;=DATE(2099,12,31))),H340&lt;B340,FALSE)),"Check inputs","OK"))))</f>
        <v/>
      </c>
    </row>
    <row r="341" spans="1:11" x14ac:dyDescent="0.25">
      <c r="A341" s="16"/>
      <c r="B341" s="17"/>
      <c r="C341" s="18"/>
      <c r="D341" s="16"/>
      <c r="E341" s="19"/>
      <c r="F341" s="16"/>
      <c r="G341" s="19"/>
      <c r="H341" s="17"/>
      <c r="I341" s="20" t="str">
        <f>IF(NOT(COUNTA(A341:H341)&gt;0),"",IF(NOT(AND(ISNUMBER(B341),B341&gt;=DATE(1950,1,1),B341&lt;=DATE(2099,12,31))),"",IF(F341="Pending",IF(AND(ISNUMBER(Dashboard!$B$4),Dashboard!$B$4&gt;=DATE(1950,1,1),Dashboard!$B$4&lt;=DATE(2099,12,31)),Dashboard!$B$4-B341,""),IF(AND(ISNUMBER(H341),H341&gt;=DATE(1950,1,1),H341&lt;=DATE(2099,12,31)),H341-B341,""))))</f>
        <v/>
      </c>
      <c r="J341" s="21" t="str">
        <f>IF(NOT(COUNTA(A341:H341)&gt;0),"",IF(NOT(AND(ISNUMBER('Change Orders'!$B$2),'Change Orders'!$B$2&gt;=0,'Change Orders'!$B$2&lt;=1000000000)),"Check data",'Change Orders'!$B$2+SUMIFS($G$5:G341,$F$5:F341,"Approved")))</f>
        <v/>
      </c>
      <c r="K341" s="22" t="str">
        <f>IF(NOT(COUNTA(A341:H341)&gt;0),"",IF(LEN(A341)=0,"Check ID",IF(SUMPRODUCT(--($A$5:$A$501=A341))&gt;1,"Duplicate ID",IF(OR(NOT(AND(ISNUMBER(B341),B341&gt;=DATE(1950,1,1),B341&lt;=DATE(2099,12,31))),NOT(OR(F341="Pending",F341="Approved",F341="Rejected",F341="Void")),AND(LEN(D341)&gt;0,NOT(OR(D341="Owner",D341="GC",D341="Field",D341="Design team"))),NOT(ISNUMBER(E341)),E341&lt;-100000000,E341&gt;100000000,AND(LEN(G341)&gt;0,OR(NOT(ISNUMBER(G341)),G341&lt;-100000000,G341&gt;100000000)),AND(F341="Approved",LEN(G341)=0),AND(LEN(G341)&gt;0,F341&lt;&gt;"Approved"),AND(OR(F341="Approved",F341="Rejected",F341="Void"),LEN(H341)=0),AND(LEN(H341)&gt;0,NOT(AND(ISNUMBER(H341),H341&gt;=DATE(1950,1,1),H341&lt;=DATE(2099,12,31)))),IF(AND(AND(ISNUMBER(H341),H341&gt;=DATE(1950,1,1),H341&lt;=DATE(2099,12,31)),AND(ISNUMBER(B341),B341&gt;=DATE(1950,1,1),B341&lt;=DATE(2099,12,31))),H341&lt;B341,FALSE)),"Check inputs","OK"))))</f>
        <v/>
      </c>
    </row>
    <row r="342" spans="1:11" x14ac:dyDescent="0.25">
      <c r="A342" s="16"/>
      <c r="B342" s="17"/>
      <c r="C342" s="18"/>
      <c r="D342" s="16"/>
      <c r="E342" s="19"/>
      <c r="F342" s="16"/>
      <c r="G342" s="19"/>
      <c r="H342" s="17"/>
      <c r="I342" s="20" t="str">
        <f>IF(NOT(COUNTA(A342:H342)&gt;0),"",IF(NOT(AND(ISNUMBER(B342),B342&gt;=DATE(1950,1,1),B342&lt;=DATE(2099,12,31))),"",IF(F342="Pending",IF(AND(ISNUMBER(Dashboard!$B$4),Dashboard!$B$4&gt;=DATE(1950,1,1),Dashboard!$B$4&lt;=DATE(2099,12,31)),Dashboard!$B$4-B342,""),IF(AND(ISNUMBER(H342),H342&gt;=DATE(1950,1,1),H342&lt;=DATE(2099,12,31)),H342-B342,""))))</f>
        <v/>
      </c>
      <c r="J342" s="21" t="str">
        <f>IF(NOT(COUNTA(A342:H342)&gt;0),"",IF(NOT(AND(ISNUMBER('Change Orders'!$B$2),'Change Orders'!$B$2&gt;=0,'Change Orders'!$B$2&lt;=1000000000)),"Check data",'Change Orders'!$B$2+SUMIFS($G$5:G342,$F$5:F342,"Approved")))</f>
        <v/>
      </c>
      <c r="K342" s="22" t="str">
        <f>IF(NOT(COUNTA(A342:H342)&gt;0),"",IF(LEN(A342)=0,"Check ID",IF(SUMPRODUCT(--($A$5:$A$501=A342))&gt;1,"Duplicate ID",IF(OR(NOT(AND(ISNUMBER(B342),B342&gt;=DATE(1950,1,1),B342&lt;=DATE(2099,12,31))),NOT(OR(F342="Pending",F342="Approved",F342="Rejected",F342="Void")),AND(LEN(D342)&gt;0,NOT(OR(D342="Owner",D342="GC",D342="Field",D342="Design team"))),NOT(ISNUMBER(E342)),E342&lt;-100000000,E342&gt;100000000,AND(LEN(G342)&gt;0,OR(NOT(ISNUMBER(G342)),G342&lt;-100000000,G342&gt;100000000)),AND(F342="Approved",LEN(G342)=0),AND(LEN(G342)&gt;0,F342&lt;&gt;"Approved"),AND(OR(F342="Approved",F342="Rejected",F342="Void"),LEN(H342)=0),AND(LEN(H342)&gt;0,NOT(AND(ISNUMBER(H342),H342&gt;=DATE(1950,1,1),H342&lt;=DATE(2099,12,31)))),IF(AND(AND(ISNUMBER(H342),H342&gt;=DATE(1950,1,1),H342&lt;=DATE(2099,12,31)),AND(ISNUMBER(B342),B342&gt;=DATE(1950,1,1),B342&lt;=DATE(2099,12,31))),H342&lt;B342,FALSE)),"Check inputs","OK"))))</f>
        <v/>
      </c>
    </row>
    <row r="343" spans="1:11" x14ac:dyDescent="0.25">
      <c r="A343" s="16"/>
      <c r="B343" s="17"/>
      <c r="C343" s="18"/>
      <c r="D343" s="16"/>
      <c r="E343" s="19"/>
      <c r="F343" s="16"/>
      <c r="G343" s="19"/>
      <c r="H343" s="17"/>
      <c r="I343" s="20" t="str">
        <f>IF(NOT(COUNTA(A343:H343)&gt;0),"",IF(NOT(AND(ISNUMBER(B343),B343&gt;=DATE(1950,1,1),B343&lt;=DATE(2099,12,31))),"",IF(F343="Pending",IF(AND(ISNUMBER(Dashboard!$B$4),Dashboard!$B$4&gt;=DATE(1950,1,1),Dashboard!$B$4&lt;=DATE(2099,12,31)),Dashboard!$B$4-B343,""),IF(AND(ISNUMBER(H343),H343&gt;=DATE(1950,1,1),H343&lt;=DATE(2099,12,31)),H343-B343,""))))</f>
        <v/>
      </c>
      <c r="J343" s="21" t="str">
        <f>IF(NOT(COUNTA(A343:H343)&gt;0),"",IF(NOT(AND(ISNUMBER('Change Orders'!$B$2),'Change Orders'!$B$2&gt;=0,'Change Orders'!$B$2&lt;=1000000000)),"Check data",'Change Orders'!$B$2+SUMIFS($G$5:G343,$F$5:F343,"Approved")))</f>
        <v/>
      </c>
      <c r="K343" s="22" t="str">
        <f>IF(NOT(COUNTA(A343:H343)&gt;0),"",IF(LEN(A343)=0,"Check ID",IF(SUMPRODUCT(--($A$5:$A$501=A343))&gt;1,"Duplicate ID",IF(OR(NOT(AND(ISNUMBER(B343),B343&gt;=DATE(1950,1,1),B343&lt;=DATE(2099,12,31))),NOT(OR(F343="Pending",F343="Approved",F343="Rejected",F343="Void")),AND(LEN(D343)&gt;0,NOT(OR(D343="Owner",D343="GC",D343="Field",D343="Design team"))),NOT(ISNUMBER(E343)),E343&lt;-100000000,E343&gt;100000000,AND(LEN(G343)&gt;0,OR(NOT(ISNUMBER(G343)),G343&lt;-100000000,G343&gt;100000000)),AND(F343="Approved",LEN(G343)=0),AND(LEN(G343)&gt;0,F343&lt;&gt;"Approved"),AND(OR(F343="Approved",F343="Rejected",F343="Void"),LEN(H343)=0),AND(LEN(H343)&gt;0,NOT(AND(ISNUMBER(H343),H343&gt;=DATE(1950,1,1),H343&lt;=DATE(2099,12,31)))),IF(AND(AND(ISNUMBER(H343),H343&gt;=DATE(1950,1,1),H343&lt;=DATE(2099,12,31)),AND(ISNUMBER(B343),B343&gt;=DATE(1950,1,1),B343&lt;=DATE(2099,12,31))),H343&lt;B343,FALSE)),"Check inputs","OK"))))</f>
        <v/>
      </c>
    </row>
    <row r="344" spans="1:11" x14ac:dyDescent="0.25">
      <c r="A344" s="16"/>
      <c r="B344" s="17"/>
      <c r="C344" s="18"/>
      <c r="D344" s="16"/>
      <c r="E344" s="19"/>
      <c r="F344" s="16"/>
      <c r="G344" s="19"/>
      <c r="H344" s="17"/>
      <c r="I344" s="20" t="str">
        <f>IF(NOT(COUNTA(A344:H344)&gt;0),"",IF(NOT(AND(ISNUMBER(B344),B344&gt;=DATE(1950,1,1),B344&lt;=DATE(2099,12,31))),"",IF(F344="Pending",IF(AND(ISNUMBER(Dashboard!$B$4),Dashboard!$B$4&gt;=DATE(1950,1,1),Dashboard!$B$4&lt;=DATE(2099,12,31)),Dashboard!$B$4-B344,""),IF(AND(ISNUMBER(H344),H344&gt;=DATE(1950,1,1),H344&lt;=DATE(2099,12,31)),H344-B344,""))))</f>
        <v/>
      </c>
      <c r="J344" s="21" t="str">
        <f>IF(NOT(COUNTA(A344:H344)&gt;0),"",IF(NOT(AND(ISNUMBER('Change Orders'!$B$2),'Change Orders'!$B$2&gt;=0,'Change Orders'!$B$2&lt;=1000000000)),"Check data",'Change Orders'!$B$2+SUMIFS($G$5:G344,$F$5:F344,"Approved")))</f>
        <v/>
      </c>
      <c r="K344" s="22" t="str">
        <f>IF(NOT(COUNTA(A344:H344)&gt;0),"",IF(LEN(A344)=0,"Check ID",IF(SUMPRODUCT(--($A$5:$A$501=A344))&gt;1,"Duplicate ID",IF(OR(NOT(AND(ISNUMBER(B344),B344&gt;=DATE(1950,1,1),B344&lt;=DATE(2099,12,31))),NOT(OR(F344="Pending",F344="Approved",F344="Rejected",F344="Void")),AND(LEN(D344)&gt;0,NOT(OR(D344="Owner",D344="GC",D344="Field",D344="Design team"))),NOT(ISNUMBER(E344)),E344&lt;-100000000,E344&gt;100000000,AND(LEN(G344)&gt;0,OR(NOT(ISNUMBER(G344)),G344&lt;-100000000,G344&gt;100000000)),AND(F344="Approved",LEN(G344)=0),AND(LEN(G344)&gt;0,F344&lt;&gt;"Approved"),AND(OR(F344="Approved",F344="Rejected",F344="Void"),LEN(H344)=0),AND(LEN(H344)&gt;0,NOT(AND(ISNUMBER(H344),H344&gt;=DATE(1950,1,1),H344&lt;=DATE(2099,12,31)))),IF(AND(AND(ISNUMBER(H344),H344&gt;=DATE(1950,1,1),H344&lt;=DATE(2099,12,31)),AND(ISNUMBER(B344),B344&gt;=DATE(1950,1,1),B344&lt;=DATE(2099,12,31))),H344&lt;B344,FALSE)),"Check inputs","OK"))))</f>
        <v/>
      </c>
    </row>
    <row r="345" spans="1:11" x14ac:dyDescent="0.25">
      <c r="A345" s="16"/>
      <c r="B345" s="17"/>
      <c r="C345" s="18"/>
      <c r="D345" s="16"/>
      <c r="E345" s="19"/>
      <c r="F345" s="16"/>
      <c r="G345" s="19"/>
      <c r="H345" s="17"/>
      <c r="I345" s="20" t="str">
        <f>IF(NOT(COUNTA(A345:H345)&gt;0),"",IF(NOT(AND(ISNUMBER(B345),B345&gt;=DATE(1950,1,1),B345&lt;=DATE(2099,12,31))),"",IF(F345="Pending",IF(AND(ISNUMBER(Dashboard!$B$4),Dashboard!$B$4&gt;=DATE(1950,1,1),Dashboard!$B$4&lt;=DATE(2099,12,31)),Dashboard!$B$4-B345,""),IF(AND(ISNUMBER(H345),H345&gt;=DATE(1950,1,1),H345&lt;=DATE(2099,12,31)),H345-B345,""))))</f>
        <v/>
      </c>
      <c r="J345" s="21" t="str">
        <f>IF(NOT(COUNTA(A345:H345)&gt;0),"",IF(NOT(AND(ISNUMBER('Change Orders'!$B$2),'Change Orders'!$B$2&gt;=0,'Change Orders'!$B$2&lt;=1000000000)),"Check data",'Change Orders'!$B$2+SUMIFS($G$5:G345,$F$5:F345,"Approved")))</f>
        <v/>
      </c>
      <c r="K345" s="22" t="str">
        <f>IF(NOT(COUNTA(A345:H345)&gt;0),"",IF(LEN(A345)=0,"Check ID",IF(SUMPRODUCT(--($A$5:$A$501=A345))&gt;1,"Duplicate ID",IF(OR(NOT(AND(ISNUMBER(B345),B345&gt;=DATE(1950,1,1),B345&lt;=DATE(2099,12,31))),NOT(OR(F345="Pending",F345="Approved",F345="Rejected",F345="Void")),AND(LEN(D345)&gt;0,NOT(OR(D345="Owner",D345="GC",D345="Field",D345="Design team"))),NOT(ISNUMBER(E345)),E345&lt;-100000000,E345&gt;100000000,AND(LEN(G345)&gt;0,OR(NOT(ISNUMBER(G345)),G345&lt;-100000000,G345&gt;100000000)),AND(F345="Approved",LEN(G345)=0),AND(LEN(G345)&gt;0,F345&lt;&gt;"Approved"),AND(OR(F345="Approved",F345="Rejected",F345="Void"),LEN(H345)=0),AND(LEN(H345)&gt;0,NOT(AND(ISNUMBER(H345),H345&gt;=DATE(1950,1,1),H345&lt;=DATE(2099,12,31)))),IF(AND(AND(ISNUMBER(H345),H345&gt;=DATE(1950,1,1),H345&lt;=DATE(2099,12,31)),AND(ISNUMBER(B345),B345&gt;=DATE(1950,1,1),B345&lt;=DATE(2099,12,31))),H345&lt;B345,FALSE)),"Check inputs","OK"))))</f>
        <v/>
      </c>
    </row>
    <row r="346" spans="1:11" x14ac:dyDescent="0.25">
      <c r="A346" s="16"/>
      <c r="B346" s="17"/>
      <c r="C346" s="18"/>
      <c r="D346" s="16"/>
      <c r="E346" s="19"/>
      <c r="F346" s="16"/>
      <c r="G346" s="19"/>
      <c r="H346" s="17"/>
      <c r="I346" s="20" t="str">
        <f>IF(NOT(COUNTA(A346:H346)&gt;0),"",IF(NOT(AND(ISNUMBER(B346),B346&gt;=DATE(1950,1,1),B346&lt;=DATE(2099,12,31))),"",IF(F346="Pending",IF(AND(ISNUMBER(Dashboard!$B$4),Dashboard!$B$4&gt;=DATE(1950,1,1),Dashboard!$B$4&lt;=DATE(2099,12,31)),Dashboard!$B$4-B346,""),IF(AND(ISNUMBER(H346),H346&gt;=DATE(1950,1,1),H346&lt;=DATE(2099,12,31)),H346-B346,""))))</f>
        <v/>
      </c>
      <c r="J346" s="21" t="str">
        <f>IF(NOT(COUNTA(A346:H346)&gt;0),"",IF(NOT(AND(ISNUMBER('Change Orders'!$B$2),'Change Orders'!$B$2&gt;=0,'Change Orders'!$B$2&lt;=1000000000)),"Check data",'Change Orders'!$B$2+SUMIFS($G$5:G346,$F$5:F346,"Approved")))</f>
        <v/>
      </c>
      <c r="K346" s="22" t="str">
        <f>IF(NOT(COUNTA(A346:H346)&gt;0),"",IF(LEN(A346)=0,"Check ID",IF(SUMPRODUCT(--($A$5:$A$501=A346))&gt;1,"Duplicate ID",IF(OR(NOT(AND(ISNUMBER(B346),B346&gt;=DATE(1950,1,1),B346&lt;=DATE(2099,12,31))),NOT(OR(F346="Pending",F346="Approved",F346="Rejected",F346="Void")),AND(LEN(D346)&gt;0,NOT(OR(D346="Owner",D346="GC",D346="Field",D346="Design team"))),NOT(ISNUMBER(E346)),E346&lt;-100000000,E346&gt;100000000,AND(LEN(G346)&gt;0,OR(NOT(ISNUMBER(G346)),G346&lt;-100000000,G346&gt;100000000)),AND(F346="Approved",LEN(G346)=0),AND(LEN(G346)&gt;0,F346&lt;&gt;"Approved"),AND(OR(F346="Approved",F346="Rejected",F346="Void"),LEN(H346)=0),AND(LEN(H346)&gt;0,NOT(AND(ISNUMBER(H346),H346&gt;=DATE(1950,1,1),H346&lt;=DATE(2099,12,31)))),IF(AND(AND(ISNUMBER(H346),H346&gt;=DATE(1950,1,1),H346&lt;=DATE(2099,12,31)),AND(ISNUMBER(B346),B346&gt;=DATE(1950,1,1),B346&lt;=DATE(2099,12,31))),H346&lt;B346,FALSE)),"Check inputs","OK"))))</f>
        <v/>
      </c>
    </row>
    <row r="347" spans="1:11" x14ac:dyDescent="0.25">
      <c r="A347" s="16"/>
      <c r="B347" s="17"/>
      <c r="C347" s="18"/>
      <c r="D347" s="16"/>
      <c r="E347" s="19"/>
      <c r="F347" s="16"/>
      <c r="G347" s="19"/>
      <c r="H347" s="17"/>
      <c r="I347" s="20" t="str">
        <f>IF(NOT(COUNTA(A347:H347)&gt;0),"",IF(NOT(AND(ISNUMBER(B347),B347&gt;=DATE(1950,1,1),B347&lt;=DATE(2099,12,31))),"",IF(F347="Pending",IF(AND(ISNUMBER(Dashboard!$B$4),Dashboard!$B$4&gt;=DATE(1950,1,1),Dashboard!$B$4&lt;=DATE(2099,12,31)),Dashboard!$B$4-B347,""),IF(AND(ISNUMBER(H347),H347&gt;=DATE(1950,1,1),H347&lt;=DATE(2099,12,31)),H347-B347,""))))</f>
        <v/>
      </c>
      <c r="J347" s="21" t="str">
        <f>IF(NOT(COUNTA(A347:H347)&gt;0),"",IF(NOT(AND(ISNUMBER('Change Orders'!$B$2),'Change Orders'!$B$2&gt;=0,'Change Orders'!$B$2&lt;=1000000000)),"Check data",'Change Orders'!$B$2+SUMIFS($G$5:G347,$F$5:F347,"Approved")))</f>
        <v/>
      </c>
      <c r="K347" s="22" t="str">
        <f>IF(NOT(COUNTA(A347:H347)&gt;0),"",IF(LEN(A347)=0,"Check ID",IF(SUMPRODUCT(--($A$5:$A$501=A347))&gt;1,"Duplicate ID",IF(OR(NOT(AND(ISNUMBER(B347),B347&gt;=DATE(1950,1,1),B347&lt;=DATE(2099,12,31))),NOT(OR(F347="Pending",F347="Approved",F347="Rejected",F347="Void")),AND(LEN(D347)&gt;0,NOT(OR(D347="Owner",D347="GC",D347="Field",D347="Design team"))),NOT(ISNUMBER(E347)),E347&lt;-100000000,E347&gt;100000000,AND(LEN(G347)&gt;0,OR(NOT(ISNUMBER(G347)),G347&lt;-100000000,G347&gt;100000000)),AND(F347="Approved",LEN(G347)=0),AND(LEN(G347)&gt;0,F347&lt;&gt;"Approved"),AND(OR(F347="Approved",F347="Rejected",F347="Void"),LEN(H347)=0),AND(LEN(H347)&gt;0,NOT(AND(ISNUMBER(H347),H347&gt;=DATE(1950,1,1),H347&lt;=DATE(2099,12,31)))),IF(AND(AND(ISNUMBER(H347),H347&gt;=DATE(1950,1,1),H347&lt;=DATE(2099,12,31)),AND(ISNUMBER(B347),B347&gt;=DATE(1950,1,1),B347&lt;=DATE(2099,12,31))),H347&lt;B347,FALSE)),"Check inputs","OK"))))</f>
        <v/>
      </c>
    </row>
    <row r="348" spans="1:11" x14ac:dyDescent="0.25">
      <c r="A348" s="16"/>
      <c r="B348" s="17"/>
      <c r="C348" s="18"/>
      <c r="D348" s="16"/>
      <c r="E348" s="19"/>
      <c r="F348" s="16"/>
      <c r="G348" s="19"/>
      <c r="H348" s="17"/>
      <c r="I348" s="20" t="str">
        <f>IF(NOT(COUNTA(A348:H348)&gt;0),"",IF(NOT(AND(ISNUMBER(B348),B348&gt;=DATE(1950,1,1),B348&lt;=DATE(2099,12,31))),"",IF(F348="Pending",IF(AND(ISNUMBER(Dashboard!$B$4),Dashboard!$B$4&gt;=DATE(1950,1,1),Dashboard!$B$4&lt;=DATE(2099,12,31)),Dashboard!$B$4-B348,""),IF(AND(ISNUMBER(H348),H348&gt;=DATE(1950,1,1),H348&lt;=DATE(2099,12,31)),H348-B348,""))))</f>
        <v/>
      </c>
      <c r="J348" s="21" t="str">
        <f>IF(NOT(COUNTA(A348:H348)&gt;0),"",IF(NOT(AND(ISNUMBER('Change Orders'!$B$2),'Change Orders'!$B$2&gt;=0,'Change Orders'!$B$2&lt;=1000000000)),"Check data",'Change Orders'!$B$2+SUMIFS($G$5:G348,$F$5:F348,"Approved")))</f>
        <v/>
      </c>
      <c r="K348" s="22" t="str">
        <f>IF(NOT(COUNTA(A348:H348)&gt;0),"",IF(LEN(A348)=0,"Check ID",IF(SUMPRODUCT(--($A$5:$A$501=A348))&gt;1,"Duplicate ID",IF(OR(NOT(AND(ISNUMBER(B348),B348&gt;=DATE(1950,1,1),B348&lt;=DATE(2099,12,31))),NOT(OR(F348="Pending",F348="Approved",F348="Rejected",F348="Void")),AND(LEN(D348)&gt;0,NOT(OR(D348="Owner",D348="GC",D348="Field",D348="Design team"))),NOT(ISNUMBER(E348)),E348&lt;-100000000,E348&gt;100000000,AND(LEN(G348)&gt;0,OR(NOT(ISNUMBER(G348)),G348&lt;-100000000,G348&gt;100000000)),AND(F348="Approved",LEN(G348)=0),AND(LEN(G348)&gt;0,F348&lt;&gt;"Approved"),AND(OR(F348="Approved",F348="Rejected",F348="Void"),LEN(H348)=0),AND(LEN(H348)&gt;0,NOT(AND(ISNUMBER(H348),H348&gt;=DATE(1950,1,1),H348&lt;=DATE(2099,12,31)))),IF(AND(AND(ISNUMBER(H348),H348&gt;=DATE(1950,1,1),H348&lt;=DATE(2099,12,31)),AND(ISNUMBER(B348),B348&gt;=DATE(1950,1,1),B348&lt;=DATE(2099,12,31))),H348&lt;B348,FALSE)),"Check inputs","OK"))))</f>
        <v/>
      </c>
    </row>
    <row r="349" spans="1:11" x14ac:dyDescent="0.25">
      <c r="A349" s="16"/>
      <c r="B349" s="17"/>
      <c r="C349" s="18"/>
      <c r="D349" s="16"/>
      <c r="E349" s="19"/>
      <c r="F349" s="16"/>
      <c r="G349" s="19"/>
      <c r="H349" s="17"/>
      <c r="I349" s="20" t="str">
        <f>IF(NOT(COUNTA(A349:H349)&gt;0),"",IF(NOT(AND(ISNUMBER(B349),B349&gt;=DATE(1950,1,1),B349&lt;=DATE(2099,12,31))),"",IF(F349="Pending",IF(AND(ISNUMBER(Dashboard!$B$4),Dashboard!$B$4&gt;=DATE(1950,1,1),Dashboard!$B$4&lt;=DATE(2099,12,31)),Dashboard!$B$4-B349,""),IF(AND(ISNUMBER(H349),H349&gt;=DATE(1950,1,1),H349&lt;=DATE(2099,12,31)),H349-B349,""))))</f>
        <v/>
      </c>
      <c r="J349" s="21" t="str">
        <f>IF(NOT(COUNTA(A349:H349)&gt;0),"",IF(NOT(AND(ISNUMBER('Change Orders'!$B$2),'Change Orders'!$B$2&gt;=0,'Change Orders'!$B$2&lt;=1000000000)),"Check data",'Change Orders'!$B$2+SUMIFS($G$5:G349,$F$5:F349,"Approved")))</f>
        <v/>
      </c>
      <c r="K349" s="22" t="str">
        <f>IF(NOT(COUNTA(A349:H349)&gt;0),"",IF(LEN(A349)=0,"Check ID",IF(SUMPRODUCT(--($A$5:$A$501=A349))&gt;1,"Duplicate ID",IF(OR(NOT(AND(ISNUMBER(B349),B349&gt;=DATE(1950,1,1),B349&lt;=DATE(2099,12,31))),NOT(OR(F349="Pending",F349="Approved",F349="Rejected",F349="Void")),AND(LEN(D349)&gt;0,NOT(OR(D349="Owner",D349="GC",D349="Field",D349="Design team"))),NOT(ISNUMBER(E349)),E349&lt;-100000000,E349&gt;100000000,AND(LEN(G349)&gt;0,OR(NOT(ISNUMBER(G349)),G349&lt;-100000000,G349&gt;100000000)),AND(F349="Approved",LEN(G349)=0),AND(LEN(G349)&gt;0,F349&lt;&gt;"Approved"),AND(OR(F349="Approved",F349="Rejected",F349="Void"),LEN(H349)=0),AND(LEN(H349)&gt;0,NOT(AND(ISNUMBER(H349),H349&gt;=DATE(1950,1,1),H349&lt;=DATE(2099,12,31)))),IF(AND(AND(ISNUMBER(H349),H349&gt;=DATE(1950,1,1),H349&lt;=DATE(2099,12,31)),AND(ISNUMBER(B349),B349&gt;=DATE(1950,1,1),B349&lt;=DATE(2099,12,31))),H349&lt;B349,FALSE)),"Check inputs","OK"))))</f>
        <v/>
      </c>
    </row>
    <row r="350" spans="1:11" x14ac:dyDescent="0.25">
      <c r="A350" s="16"/>
      <c r="B350" s="17"/>
      <c r="C350" s="18"/>
      <c r="D350" s="16"/>
      <c r="E350" s="19"/>
      <c r="F350" s="16"/>
      <c r="G350" s="19"/>
      <c r="H350" s="17"/>
      <c r="I350" s="20" t="str">
        <f>IF(NOT(COUNTA(A350:H350)&gt;0),"",IF(NOT(AND(ISNUMBER(B350),B350&gt;=DATE(1950,1,1),B350&lt;=DATE(2099,12,31))),"",IF(F350="Pending",IF(AND(ISNUMBER(Dashboard!$B$4),Dashboard!$B$4&gt;=DATE(1950,1,1),Dashboard!$B$4&lt;=DATE(2099,12,31)),Dashboard!$B$4-B350,""),IF(AND(ISNUMBER(H350),H350&gt;=DATE(1950,1,1),H350&lt;=DATE(2099,12,31)),H350-B350,""))))</f>
        <v/>
      </c>
      <c r="J350" s="21" t="str">
        <f>IF(NOT(COUNTA(A350:H350)&gt;0),"",IF(NOT(AND(ISNUMBER('Change Orders'!$B$2),'Change Orders'!$B$2&gt;=0,'Change Orders'!$B$2&lt;=1000000000)),"Check data",'Change Orders'!$B$2+SUMIFS($G$5:G350,$F$5:F350,"Approved")))</f>
        <v/>
      </c>
      <c r="K350" s="22" t="str">
        <f>IF(NOT(COUNTA(A350:H350)&gt;0),"",IF(LEN(A350)=0,"Check ID",IF(SUMPRODUCT(--($A$5:$A$501=A350))&gt;1,"Duplicate ID",IF(OR(NOT(AND(ISNUMBER(B350),B350&gt;=DATE(1950,1,1),B350&lt;=DATE(2099,12,31))),NOT(OR(F350="Pending",F350="Approved",F350="Rejected",F350="Void")),AND(LEN(D350)&gt;0,NOT(OR(D350="Owner",D350="GC",D350="Field",D350="Design team"))),NOT(ISNUMBER(E350)),E350&lt;-100000000,E350&gt;100000000,AND(LEN(G350)&gt;0,OR(NOT(ISNUMBER(G350)),G350&lt;-100000000,G350&gt;100000000)),AND(F350="Approved",LEN(G350)=0),AND(LEN(G350)&gt;0,F350&lt;&gt;"Approved"),AND(OR(F350="Approved",F350="Rejected",F350="Void"),LEN(H350)=0),AND(LEN(H350)&gt;0,NOT(AND(ISNUMBER(H350),H350&gt;=DATE(1950,1,1),H350&lt;=DATE(2099,12,31)))),IF(AND(AND(ISNUMBER(H350),H350&gt;=DATE(1950,1,1),H350&lt;=DATE(2099,12,31)),AND(ISNUMBER(B350),B350&gt;=DATE(1950,1,1),B350&lt;=DATE(2099,12,31))),H350&lt;B350,FALSE)),"Check inputs","OK"))))</f>
        <v/>
      </c>
    </row>
    <row r="351" spans="1:11" x14ac:dyDescent="0.25">
      <c r="A351" s="16"/>
      <c r="B351" s="17"/>
      <c r="C351" s="18"/>
      <c r="D351" s="16"/>
      <c r="E351" s="19"/>
      <c r="F351" s="16"/>
      <c r="G351" s="19"/>
      <c r="H351" s="17"/>
      <c r="I351" s="20" t="str">
        <f>IF(NOT(COUNTA(A351:H351)&gt;0),"",IF(NOT(AND(ISNUMBER(B351),B351&gt;=DATE(1950,1,1),B351&lt;=DATE(2099,12,31))),"",IF(F351="Pending",IF(AND(ISNUMBER(Dashboard!$B$4),Dashboard!$B$4&gt;=DATE(1950,1,1),Dashboard!$B$4&lt;=DATE(2099,12,31)),Dashboard!$B$4-B351,""),IF(AND(ISNUMBER(H351),H351&gt;=DATE(1950,1,1),H351&lt;=DATE(2099,12,31)),H351-B351,""))))</f>
        <v/>
      </c>
      <c r="J351" s="21" t="str">
        <f>IF(NOT(COUNTA(A351:H351)&gt;0),"",IF(NOT(AND(ISNUMBER('Change Orders'!$B$2),'Change Orders'!$B$2&gt;=0,'Change Orders'!$B$2&lt;=1000000000)),"Check data",'Change Orders'!$B$2+SUMIFS($G$5:G351,$F$5:F351,"Approved")))</f>
        <v/>
      </c>
      <c r="K351" s="22" t="str">
        <f>IF(NOT(COUNTA(A351:H351)&gt;0),"",IF(LEN(A351)=0,"Check ID",IF(SUMPRODUCT(--($A$5:$A$501=A351))&gt;1,"Duplicate ID",IF(OR(NOT(AND(ISNUMBER(B351),B351&gt;=DATE(1950,1,1),B351&lt;=DATE(2099,12,31))),NOT(OR(F351="Pending",F351="Approved",F351="Rejected",F351="Void")),AND(LEN(D351)&gt;0,NOT(OR(D351="Owner",D351="GC",D351="Field",D351="Design team"))),NOT(ISNUMBER(E351)),E351&lt;-100000000,E351&gt;100000000,AND(LEN(G351)&gt;0,OR(NOT(ISNUMBER(G351)),G351&lt;-100000000,G351&gt;100000000)),AND(F351="Approved",LEN(G351)=0),AND(LEN(G351)&gt;0,F351&lt;&gt;"Approved"),AND(OR(F351="Approved",F351="Rejected",F351="Void"),LEN(H351)=0),AND(LEN(H351)&gt;0,NOT(AND(ISNUMBER(H351),H351&gt;=DATE(1950,1,1),H351&lt;=DATE(2099,12,31)))),IF(AND(AND(ISNUMBER(H351),H351&gt;=DATE(1950,1,1),H351&lt;=DATE(2099,12,31)),AND(ISNUMBER(B351),B351&gt;=DATE(1950,1,1),B351&lt;=DATE(2099,12,31))),H351&lt;B351,FALSE)),"Check inputs","OK"))))</f>
        <v/>
      </c>
    </row>
    <row r="352" spans="1:11" x14ac:dyDescent="0.25">
      <c r="A352" s="16"/>
      <c r="B352" s="17"/>
      <c r="C352" s="18"/>
      <c r="D352" s="16"/>
      <c r="E352" s="19"/>
      <c r="F352" s="16"/>
      <c r="G352" s="19"/>
      <c r="H352" s="17"/>
      <c r="I352" s="20" t="str">
        <f>IF(NOT(COUNTA(A352:H352)&gt;0),"",IF(NOT(AND(ISNUMBER(B352),B352&gt;=DATE(1950,1,1),B352&lt;=DATE(2099,12,31))),"",IF(F352="Pending",IF(AND(ISNUMBER(Dashboard!$B$4),Dashboard!$B$4&gt;=DATE(1950,1,1),Dashboard!$B$4&lt;=DATE(2099,12,31)),Dashboard!$B$4-B352,""),IF(AND(ISNUMBER(H352),H352&gt;=DATE(1950,1,1),H352&lt;=DATE(2099,12,31)),H352-B352,""))))</f>
        <v/>
      </c>
      <c r="J352" s="21" t="str">
        <f>IF(NOT(COUNTA(A352:H352)&gt;0),"",IF(NOT(AND(ISNUMBER('Change Orders'!$B$2),'Change Orders'!$B$2&gt;=0,'Change Orders'!$B$2&lt;=1000000000)),"Check data",'Change Orders'!$B$2+SUMIFS($G$5:G352,$F$5:F352,"Approved")))</f>
        <v/>
      </c>
      <c r="K352" s="22" t="str">
        <f>IF(NOT(COUNTA(A352:H352)&gt;0),"",IF(LEN(A352)=0,"Check ID",IF(SUMPRODUCT(--($A$5:$A$501=A352))&gt;1,"Duplicate ID",IF(OR(NOT(AND(ISNUMBER(B352),B352&gt;=DATE(1950,1,1),B352&lt;=DATE(2099,12,31))),NOT(OR(F352="Pending",F352="Approved",F352="Rejected",F352="Void")),AND(LEN(D352)&gt;0,NOT(OR(D352="Owner",D352="GC",D352="Field",D352="Design team"))),NOT(ISNUMBER(E352)),E352&lt;-100000000,E352&gt;100000000,AND(LEN(G352)&gt;0,OR(NOT(ISNUMBER(G352)),G352&lt;-100000000,G352&gt;100000000)),AND(F352="Approved",LEN(G352)=0),AND(LEN(G352)&gt;0,F352&lt;&gt;"Approved"),AND(OR(F352="Approved",F352="Rejected",F352="Void"),LEN(H352)=0),AND(LEN(H352)&gt;0,NOT(AND(ISNUMBER(H352),H352&gt;=DATE(1950,1,1),H352&lt;=DATE(2099,12,31)))),IF(AND(AND(ISNUMBER(H352),H352&gt;=DATE(1950,1,1),H352&lt;=DATE(2099,12,31)),AND(ISNUMBER(B352),B352&gt;=DATE(1950,1,1),B352&lt;=DATE(2099,12,31))),H352&lt;B352,FALSE)),"Check inputs","OK"))))</f>
        <v/>
      </c>
    </row>
    <row r="353" spans="1:11" x14ac:dyDescent="0.25">
      <c r="A353" s="16"/>
      <c r="B353" s="17"/>
      <c r="C353" s="18"/>
      <c r="D353" s="16"/>
      <c r="E353" s="19"/>
      <c r="F353" s="16"/>
      <c r="G353" s="19"/>
      <c r="H353" s="17"/>
      <c r="I353" s="20" t="str">
        <f>IF(NOT(COUNTA(A353:H353)&gt;0),"",IF(NOT(AND(ISNUMBER(B353),B353&gt;=DATE(1950,1,1),B353&lt;=DATE(2099,12,31))),"",IF(F353="Pending",IF(AND(ISNUMBER(Dashboard!$B$4),Dashboard!$B$4&gt;=DATE(1950,1,1),Dashboard!$B$4&lt;=DATE(2099,12,31)),Dashboard!$B$4-B353,""),IF(AND(ISNUMBER(H353),H353&gt;=DATE(1950,1,1),H353&lt;=DATE(2099,12,31)),H353-B353,""))))</f>
        <v/>
      </c>
      <c r="J353" s="21" t="str">
        <f>IF(NOT(COUNTA(A353:H353)&gt;0),"",IF(NOT(AND(ISNUMBER('Change Orders'!$B$2),'Change Orders'!$B$2&gt;=0,'Change Orders'!$B$2&lt;=1000000000)),"Check data",'Change Orders'!$B$2+SUMIFS($G$5:G353,$F$5:F353,"Approved")))</f>
        <v/>
      </c>
      <c r="K353" s="22" t="str">
        <f>IF(NOT(COUNTA(A353:H353)&gt;0),"",IF(LEN(A353)=0,"Check ID",IF(SUMPRODUCT(--($A$5:$A$501=A353))&gt;1,"Duplicate ID",IF(OR(NOT(AND(ISNUMBER(B353),B353&gt;=DATE(1950,1,1),B353&lt;=DATE(2099,12,31))),NOT(OR(F353="Pending",F353="Approved",F353="Rejected",F353="Void")),AND(LEN(D353)&gt;0,NOT(OR(D353="Owner",D353="GC",D353="Field",D353="Design team"))),NOT(ISNUMBER(E353)),E353&lt;-100000000,E353&gt;100000000,AND(LEN(G353)&gt;0,OR(NOT(ISNUMBER(G353)),G353&lt;-100000000,G353&gt;100000000)),AND(F353="Approved",LEN(G353)=0),AND(LEN(G353)&gt;0,F353&lt;&gt;"Approved"),AND(OR(F353="Approved",F353="Rejected",F353="Void"),LEN(H353)=0),AND(LEN(H353)&gt;0,NOT(AND(ISNUMBER(H353),H353&gt;=DATE(1950,1,1),H353&lt;=DATE(2099,12,31)))),IF(AND(AND(ISNUMBER(H353),H353&gt;=DATE(1950,1,1),H353&lt;=DATE(2099,12,31)),AND(ISNUMBER(B353),B353&gt;=DATE(1950,1,1),B353&lt;=DATE(2099,12,31))),H353&lt;B353,FALSE)),"Check inputs","OK"))))</f>
        <v/>
      </c>
    </row>
    <row r="354" spans="1:11" x14ac:dyDescent="0.25">
      <c r="A354" s="16"/>
      <c r="B354" s="17"/>
      <c r="C354" s="18"/>
      <c r="D354" s="16"/>
      <c r="E354" s="19"/>
      <c r="F354" s="16"/>
      <c r="G354" s="19"/>
      <c r="H354" s="17"/>
      <c r="I354" s="20" t="str">
        <f>IF(NOT(COUNTA(A354:H354)&gt;0),"",IF(NOT(AND(ISNUMBER(B354),B354&gt;=DATE(1950,1,1),B354&lt;=DATE(2099,12,31))),"",IF(F354="Pending",IF(AND(ISNUMBER(Dashboard!$B$4),Dashboard!$B$4&gt;=DATE(1950,1,1),Dashboard!$B$4&lt;=DATE(2099,12,31)),Dashboard!$B$4-B354,""),IF(AND(ISNUMBER(H354),H354&gt;=DATE(1950,1,1),H354&lt;=DATE(2099,12,31)),H354-B354,""))))</f>
        <v/>
      </c>
      <c r="J354" s="21" t="str">
        <f>IF(NOT(COUNTA(A354:H354)&gt;0),"",IF(NOT(AND(ISNUMBER('Change Orders'!$B$2),'Change Orders'!$B$2&gt;=0,'Change Orders'!$B$2&lt;=1000000000)),"Check data",'Change Orders'!$B$2+SUMIFS($G$5:G354,$F$5:F354,"Approved")))</f>
        <v/>
      </c>
      <c r="K354" s="22" t="str">
        <f>IF(NOT(COUNTA(A354:H354)&gt;0),"",IF(LEN(A354)=0,"Check ID",IF(SUMPRODUCT(--($A$5:$A$501=A354))&gt;1,"Duplicate ID",IF(OR(NOT(AND(ISNUMBER(B354),B354&gt;=DATE(1950,1,1),B354&lt;=DATE(2099,12,31))),NOT(OR(F354="Pending",F354="Approved",F354="Rejected",F354="Void")),AND(LEN(D354)&gt;0,NOT(OR(D354="Owner",D354="GC",D354="Field",D354="Design team"))),NOT(ISNUMBER(E354)),E354&lt;-100000000,E354&gt;100000000,AND(LEN(G354)&gt;0,OR(NOT(ISNUMBER(G354)),G354&lt;-100000000,G354&gt;100000000)),AND(F354="Approved",LEN(G354)=0),AND(LEN(G354)&gt;0,F354&lt;&gt;"Approved"),AND(OR(F354="Approved",F354="Rejected",F354="Void"),LEN(H354)=0),AND(LEN(H354)&gt;0,NOT(AND(ISNUMBER(H354),H354&gt;=DATE(1950,1,1),H354&lt;=DATE(2099,12,31)))),IF(AND(AND(ISNUMBER(H354),H354&gt;=DATE(1950,1,1),H354&lt;=DATE(2099,12,31)),AND(ISNUMBER(B354),B354&gt;=DATE(1950,1,1),B354&lt;=DATE(2099,12,31))),H354&lt;B354,FALSE)),"Check inputs","OK"))))</f>
        <v/>
      </c>
    </row>
    <row r="355" spans="1:11" x14ac:dyDescent="0.25">
      <c r="A355" s="16"/>
      <c r="B355" s="17"/>
      <c r="C355" s="18"/>
      <c r="D355" s="16"/>
      <c r="E355" s="19"/>
      <c r="F355" s="16"/>
      <c r="G355" s="19"/>
      <c r="H355" s="17"/>
      <c r="I355" s="20" t="str">
        <f>IF(NOT(COUNTA(A355:H355)&gt;0),"",IF(NOT(AND(ISNUMBER(B355),B355&gt;=DATE(1950,1,1),B355&lt;=DATE(2099,12,31))),"",IF(F355="Pending",IF(AND(ISNUMBER(Dashboard!$B$4),Dashboard!$B$4&gt;=DATE(1950,1,1),Dashboard!$B$4&lt;=DATE(2099,12,31)),Dashboard!$B$4-B355,""),IF(AND(ISNUMBER(H355),H355&gt;=DATE(1950,1,1),H355&lt;=DATE(2099,12,31)),H355-B355,""))))</f>
        <v/>
      </c>
      <c r="J355" s="21" t="str">
        <f>IF(NOT(COUNTA(A355:H355)&gt;0),"",IF(NOT(AND(ISNUMBER('Change Orders'!$B$2),'Change Orders'!$B$2&gt;=0,'Change Orders'!$B$2&lt;=1000000000)),"Check data",'Change Orders'!$B$2+SUMIFS($G$5:G355,$F$5:F355,"Approved")))</f>
        <v/>
      </c>
      <c r="K355" s="22" t="str">
        <f>IF(NOT(COUNTA(A355:H355)&gt;0),"",IF(LEN(A355)=0,"Check ID",IF(SUMPRODUCT(--($A$5:$A$501=A355))&gt;1,"Duplicate ID",IF(OR(NOT(AND(ISNUMBER(B355),B355&gt;=DATE(1950,1,1),B355&lt;=DATE(2099,12,31))),NOT(OR(F355="Pending",F355="Approved",F355="Rejected",F355="Void")),AND(LEN(D355)&gt;0,NOT(OR(D355="Owner",D355="GC",D355="Field",D355="Design team"))),NOT(ISNUMBER(E355)),E355&lt;-100000000,E355&gt;100000000,AND(LEN(G355)&gt;0,OR(NOT(ISNUMBER(G355)),G355&lt;-100000000,G355&gt;100000000)),AND(F355="Approved",LEN(G355)=0),AND(LEN(G355)&gt;0,F355&lt;&gt;"Approved"),AND(OR(F355="Approved",F355="Rejected",F355="Void"),LEN(H355)=0),AND(LEN(H355)&gt;0,NOT(AND(ISNUMBER(H355),H355&gt;=DATE(1950,1,1),H355&lt;=DATE(2099,12,31)))),IF(AND(AND(ISNUMBER(H355),H355&gt;=DATE(1950,1,1),H355&lt;=DATE(2099,12,31)),AND(ISNUMBER(B355),B355&gt;=DATE(1950,1,1),B355&lt;=DATE(2099,12,31))),H355&lt;B355,FALSE)),"Check inputs","OK"))))</f>
        <v/>
      </c>
    </row>
    <row r="356" spans="1:11" x14ac:dyDescent="0.25">
      <c r="A356" s="16"/>
      <c r="B356" s="17"/>
      <c r="C356" s="18"/>
      <c r="D356" s="16"/>
      <c r="E356" s="19"/>
      <c r="F356" s="16"/>
      <c r="G356" s="19"/>
      <c r="H356" s="17"/>
      <c r="I356" s="20" t="str">
        <f>IF(NOT(COUNTA(A356:H356)&gt;0),"",IF(NOT(AND(ISNUMBER(B356),B356&gt;=DATE(1950,1,1),B356&lt;=DATE(2099,12,31))),"",IF(F356="Pending",IF(AND(ISNUMBER(Dashboard!$B$4),Dashboard!$B$4&gt;=DATE(1950,1,1),Dashboard!$B$4&lt;=DATE(2099,12,31)),Dashboard!$B$4-B356,""),IF(AND(ISNUMBER(H356),H356&gt;=DATE(1950,1,1),H356&lt;=DATE(2099,12,31)),H356-B356,""))))</f>
        <v/>
      </c>
      <c r="J356" s="21" t="str">
        <f>IF(NOT(COUNTA(A356:H356)&gt;0),"",IF(NOT(AND(ISNUMBER('Change Orders'!$B$2),'Change Orders'!$B$2&gt;=0,'Change Orders'!$B$2&lt;=1000000000)),"Check data",'Change Orders'!$B$2+SUMIFS($G$5:G356,$F$5:F356,"Approved")))</f>
        <v/>
      </c>
      <c r="K356" s="22" t="str">
        <f>IF(NOT(COUNTA(A356:H356)&gt;0),"",IF(LEN(A356)=0,"Check ID",IF(SUMPRODUCT(--($A$5:$A$501=A356))&gt;1,"Duplicate ID",IF(OR(NOT(AND(ISNUMBER(B356),B356&gt;=DATE(1950,1,1),B356&lt;=DATE(2099,12,31))),NOT(OR(F356="Pending",F356="Approved",F356="Rejected",F356="Void")),AND(LEN(D356)&gt;0,NOT(OR(D356="Owner",D356="GC",D356="Field",D356="Design team"))),NOT(ISNUMBER(E356)),E356&lt;-100000000,E356&gt;100000000,AND(LEN(G356)&gt;0,OR(NOT(ISNUMBER(G356)),G356&lt;-100000000,G356&gt;100000000)),AND(F356="Approved",LEN(G356)=0),AND(LEN(G356)&gt;0,F356&lt;&gt;"Approved"),AND(OR(F356="Approved",F356="Rejected",F356="Void"),LEN(H356)=0),AND(LEN(H356)&gt;0,NOT(AND(ISNUMBER(H356),H356&gt;=DATE(1950,1,1),H356&lt;=DATE(2099,12,31)))),IF(AND(AND(ISNUMBER(H356),H356&gt;=DATE(1950,1,1),H356&lt;=DATE(2099,12,31)),AND(ISNUMBER(B356),B356&gt;=DATE(1950,1,1),B356&lt;=DATE(2099,12,31))),H356&lt;B356,FALSE)),"Check inputs","OK"))))</f>
        <v/>
      </c>
    </row>
    <row r="357" spans="1:11" x14ac:dyDescent="0.25">
      <c r="A357" s="16"/>
      <c r="B357" s="17"/>
      <c r="C357" s="18"/>
      <c r="D357" s="16"/>
      <c r="E357" s="19"/>
      <c r="F357" s="16"/>
      <c r="G357" s="19"/>
      <c r="H357" s="17"/>
      <c r="I357" s="20" t="str">
        <f>IF(NOT(COUNTA(A357:H357)&gt;0),"",IF(NOT(AND(ISNUMBER(B357),B357&gt;=DATE(1950,1,1),B357&lt;=DATE(2099,12,31))),"",IF(F357="Pending",IF(AND(ISNUMBER(Dashboard!$B$4),Dashboard!$B$4&gt;=DATE(1950,1,1),Dashboard!$B$4&lt;=DATE(2099,12,31)),Dashboard!$B$4-B357,""),IF(AND(ISNUMBER(H357),H357&gt;=DATE(1950,1,1),H357&lt;=DATE(2099,12,31)),H357-B357,""))))</f>
        <v/>
      </c>
      <c r="J357" s="21" t="str">
        <f>IF(NOT(COUNTA(A357:H357)&gt;0),"",IF(NOT(AND(ISNUMBER('Change Orders'!$B$2),'Change Orders'!$B$2&gt;=0,'Change Orders'!$B$2&lt;=1000000000)),"Check data",'Change Orders'!$B$2+SUMIFS($G$5:G357,$F$5:F357,"Approved")))</f>
        <v/>
      </c>
      <c r="K357" s="22" t="str">
        <f>IF(NOT(COUNTA(A357:H357)&gt;0),"",IF(LEN(A357)=0,"Check ID",IF(SUMPRODUCT(--($A$5:$A$501=A357))&gt;1,"Duplicate ID",IF(OR(NOT(AND(ISNUMBER(B357),B357&gt;=DATE(1950,1,1),B357&lt;=DATE(2099,12,31))),NOT(OR(F357="Pending",F357="Approved",F357="Rejected",F357="Void")),AND(LEN(D357)&gt;0,NOT(OR(D357="Owner",D357="GC",D357="Field",D357="Design team"))),NOT(ISNUMBER(E357)),E357&lt;-100000000,E357&gt;100000000,AND(LEN(G357)&gt;0,OR(NOT(ISNUMBER(G357)),G357&lt;-100000000,G357&gt;100000000)),AND(F357="Approved",LEN(G357)=0),AND(LEN(G357)&gt;0,F357&lt;&gt;"Approved"),AND(OR(F357="Approved",F357="Rejected",F357="Void"),LEN(H357)=0),AND(LEN(H357)&gt;0,NOT(AND(ISNUMBER(H357),H357&gt;=DATE(1950,1,1),H357&lt;=DATE(2099,12,31)))),IF(AND(AND(ISNUMBER(H357),H357&gt;=DATE(1950,1,1),H357&lt;=DATE(2099,12,31)),AND(ISNUMBER(B357),B357&gt;=DATE(1950,1,1),B357&lt;=DATE(2099,12,31))),H357&lt;B357,FALSE)),"Check inputs","OK"))))</f>
        <v/>
      </c>
    </row>
    <row r="358" spans="1:11" x14ac:dyDescent="0.25">
      <c r="A358" s="16"/>
      <c r="B358" s="17"/>
      <c r="C358" s="18"/>
      <c r="D358" s="16"/>
      <c r="E358" s="19"/>
      <c r="F358" s="16"/>
      <c r="G358" s="19"/>
      <c r="H358" s="17"/>
      <c r="I358" s="20" t="str">
        <f>IF(NOT(COUNTA(A358:H358)&gt;0),"",IF(NOT(AND(ISNUMBER(B358),B358&gt;=DATE(1950,1,1),B358&lt;=DATE(2099,12,31))),"",IF(F358="Pending",IF(AND(ISNUMBER(Dashboard!$B$4),Dashboard!$B$4&gt;=DATE(1950,1,1),Dashboard!$B$4&lt;=DATE(2099,12,31)),Dashboard!$B$4-B358,""),IF(AND(ISNUMBER(H358),H358&gt;=DATE(1950,1,1),H358&lt;=DATE(2099,12,31)),H358-B358,""))))</f>
        <v/>
      </c>
      <c r="J358" s="21" t="str">
        <f>IF(NOT(COUNTA(A358:H358)&gt;0),"",IF(NOT(AND(ISNUMBER('Change Orders'!$B$2),'Change Orders'!$B$2&gt;=0,'Change Orders'!$B$2&lt;=1000000000)),"Check data",'Change Orders'!$B$2+SUMIFS($G$5:G358,$F$5:F358,"Approved")))</f>
        <v/>
      </c>
      <c r="K358" s="22" t="str">
        <f>IF(NOT(COUNTA(A358:H358)&gt;0),"",IF(LEN(A358)=0,"Check ID",IF(SUMPRODUCT(--($A$5:$A$501=A358))&gt;1,"Duplicate ID",IF(OR(NOT(AND(ISNUMBER(B358),B358&gt;=DATE(1950,1,1),B358&lt;=DATE(2099,12,31))),NOT(OR(F358="Pending",F358="Approved",F358="Rejected",F358="Void")),AND(LEN(D358)&gt;0,NOT(OR(D358="Owner",D358="GC",D358="Field",D358="Design team"))),NOT(ISNUMBER(E358)),E358&lt;-100000000,E358&gt;100000000,AND(LEN(G358)&gt;0,OR(NOT(ISNUMBER(G358)),G358&lt;-100000000,G358&gt;100000000)),AND(F358="Approved",LEN(G358)=0),AND(LEN(G358)&gt;0,F358&lt;&gt;"Approved"),AND(OR(F358="Approved",F358="Rejected",F358="Void"),LEN(H358)=0),AND(LEN(H358)&gt;0,NOT(AND(ISNUMBER(H358),H358&gt;=DATE(1950,1,1),H358&lt;=DATE(2099,12,31)))),IF(AND(AND(ISNUMBER(H358),H358&gt;=DATE(1950,1,1),H358&lt;=DATE(2099,12,31)),AND(ISNUMBER(B358),B358&gt;=DATE(1950,1,1),B358&lt;=DATE(2099,12,31))),H358&lt;B358,FALSE)),"Check inputs","OK"))))</f>
        <v/>
      </c>
    </row>
    <row r="359" spans="1:11" x14ac:dyDescent="0.25">
      <c r="A359" s="16"/>
      <c r="B359" s="17"/>
      <c r="C359" s="18"/>
      <c r="D359" s="16"/>
      <c r="E359" s="19"/>
      <c r="F359" s="16"/>
      <c r="G359" s="19"/>
      <c r="H359" s="17"/>
      <c r="I359" s="20" t="str">
        <f>IF(NOT(COUNTA(A359:H359)&gt;0),"",IF(NOT(AND(ISNUMBER(B359),B359&gt;=DATE(1950,1,1),B359&lt;=DATE(2099,12,31))),"",IF(F359="Pending",IF(AND(ISNUMBER(Dashboard!$B$4),Dashboard!$B$4&gt;=DATE(1950,1,1),Dashboard!$B$4&lt;=DATE(2099,12,31)),Dashboard!$B$4-B359,""),IF(AND(ISNUMBER(H359),H359&gt;=DATE(1950,1,1),H359&lt;=DATE(2099,12,31)),H359-B359,""))))</f>
        <v/>
      </c>
      <c r="J359" s="21" t="str">
        <f>IF(NOT(COUNTA(A359:H359)&gt;0),"",IF(NOT(AND(ISNUMBER('Change Orders'!$B$2),'Change Orders'!$B$2&gt;=0,'Change Orders'!$B$2&lt;=1000000000)),"Check data",'Change Orders'!$B$2+SUMIFS($G$5:G359,$F$5:F359,"Approved")))</f>
        <v/>
      </c>
      <c r="K359" s="22" t="str">
        <f>IF(NOT(COUNTA(A359:H359)&gt;0),"",IF(LEN(A359)=0,"Check ID",IF(SUMPRODUCT(--($A$5:$A$501=A359))&gt;1,"Duplicate ID",IF(OR(NOT(AND(ISNUMBER(B359),B359&gt;=DATE(1950,1,1),B359&lt;=DATE(2099,12,31))),NOT(OR(F359="Pending",F359="Approved",F359="Rejected",F359="Void")),AND(LEN(D359)&gt;0,NOT(OR(D359="Owner",D359="GC",D359="Field",D359="Design team"))),NOT(ISNUMBER(E359)),E359&lt;-100000000,E359&gt;100000000,AND(LEN(G359)&gt;0,OR(NOT(ISNUMBER(G359)),G359&lt;-100000000,G359&gt;100000000)),AND(F359="Approved",LEN(G359)=0),AND(LEN(G359)&gt;0,F359&lt;&gt;"Approved"),AND(OR(F359="Approved",F359="Rejected",F359="Void"),LEN(H359)=0),AND(LEN(H359)&gt;0,NOT(AND(ISNUMBER(H359),H359&gt;=DATE(1950,1,1),H359&lt;=DATE(2099,12,31)))),IF(AND(AND(ISNUMBER(H359),H359&gt;=DATE(1950,1,1),H359&lt;=DATE(2099,12,31)),AND(ISNUMBER(B359),B359&gt;=DATE(1950,1,1),B359&lt;=DATE(2099,12,31))),H359&lt;B359,FALSE)),"Check inputs","OK"))))</f>
        <v/>
      </c>
    </row>
    <row r="360" spans="1:11" x14ac:dyDescent="0.25">
      <c r="A360" s="16"/>
      <c r="B360" s="17"/>
      <c r="C360" s="18"/>
      <c r="D360" s="16"/>
      <c r="E360" s="19"/>
      <c r="F360" s="16"/>
      <c r="G360" s="19"/>
      <c r="H360" s="17"/>
      <c r="I360" s="20" t="str">
        <f>IF(NOT(COUNTA(A360:H360)&gt;0),"",IF(NOT(AND(ISNUMBER(B360),B360&gt;=DATE(1950,1,1),B360&lt;=DATE(2099,12,31))),"",IF(F360="Pending",IF(AND(ISNUMBER(Dashboard!$B$4),Dashboard!$B$4&gt;=DATE(1950,1,1),Dashboard!$B$4&lt;=DATE(2099,12,31)),Dashboard!$B$4-B360,""),IF(AND(ISNUMBER(H360),H360&gt;=DATE(1950,1,1),H360&lt;=DATE(2099,12,31)),H360-B360,""))))</f>
        <v/>
      </c>
      <c r="J360" s="21" t="str">
        <f>IF(NOT(COUNTA(A360:H360)&gt;0),"",IF(NOT(AND(ISNUMBER('Change Orders'!$B$2),'Change Orders'!$B$2&gt;=0,'Change Orders'!$B$2&lt;=1000000000)),"Check data",'Change Orders'!$B$2+SUMIFS($G$5:G360,$F$5:F360,"Approved")))</f>
        <v/>
      </c>
      <c r="K360" s="22" t="str">
        <f>IF(NOT(COUNTA(A360:H360)&gt;0),"",IF(LEN(A360)=0,"Check ID",IF(SUMPRODUCT(--($A$5:$A$501=A360))&gt;1,"Duplicate ID",IF(OR(NOT(AND(ISNUMBER(B360),B360&gt;=DATE(1950,1,1),B360&lt;=DATE(2099,12,31))),NOT(OR(F360="Pending",F360="Approved",F360="Rejected",F360="Void")),AND(LEN(D360)&gt;0,NOT(OR(D360="Owner",D360="GC",D360="Field",D360="Design team"))),NOT(ISNUMBER(E360)),E360&lt;-100000000,E360&gt;100000000,AND(LEN(G360)&gt;0,OR(NOT(ISNUMBER(G360)),G360&lt;-100000000,G360&gt;100000000)),AND(F360="Approved",LEN(G360)=0),AND(LEN(G360)&gt;0,F360&lt;&gt;"Approved"),AND(OR(F360="Approved",F360="Rejected",F360="Void"),LEN(H360)=0),AND(LEN(H360)&gt;0,NOT(AND(ISNUMBER(H360),H360&gt;=DATE(1950,1,1),H360&lt;=DATE(2099,12,31)))),IF(AND(AND(ISNUMBER(H360),H360&gt;=DATE(1950,1,1),H360&lt;=DATE(2099,12,31)),AND(ISNUMBER(B360),B360&gt;=DATE(1950,1,1),B360&lt;=DATE(2099,12,31))),H360&lt;B360,FALSE)),"Check inputs","OK"))))</f>
        <v/>
      </c>
    </row>
    <row r="361" spans="1:11" x14ac:dyDescent="0.25">
      <c r="A361" s="16"/>
      <c r="B361" s="17"/>
      <c r="C361" s="18"/>
      <c r="D361" s="16"/>
      <c r="E361" s="19"/>
      <c r="F361" s="16"/>
      <c r="G361" s="19"/>
      <c r="H361" s="17"/>
      <c r="I361" s="20" t="str">
        <f>IF(NOT(COUNTA(A361:H361)&gt;0),"",IF(NOT(AND(ISNUMBER(B361),B361&gt;=DATE(1950,1,1),B361&lt;=DATE(2099,12,31))),"",IF(F361="Pending",IF(AND(ISNUMBER(Dashboard!$B$4),Dashboard!$B$4&gt;=DATE(1950,1,1),Dashboard!$B$4&lt;=DATE(2099,12,31)),Dashboard!$B$4-B361,""),IF(AND(ISNUMBER(H361),H361&gt;=DATE(1950,1,1),H361&lt;=DATE(2099,12,31)),H361-B361,""))))</f>
        <v/>
      </c>
      <c r="J361" s="21" t="str">
        <f>IF(NOT(COUNTA(A361:H361)&gt;0),"",IF(NOT(AND(ISNUMBER('Change Orders'!$B$2),'Change Orders'!$B$2&gt;=0,'Change Orders'!$B$2&lt;=1000000000)),"Check data",'Change Orders'!$B$2+SUMIFS($G$5:G361,$F$5:F361,"Approved")))</f>
        <v/>
      </c>
      <c r="K361" s="22" t="str">
        <f>IF(NOT(COUNTA(A361:H361)&gt;0),"",IF(LEN(A361)=0,"Check ID",IF(SUMPRODUCT(--($A$5:$A$501=A361))&gt;1,"Duplicate ID",IF(OR(NOT(AND(ISNUMBER(B361),B361&gt;=DATE(1950,1,1),B361&lt;=DATE(2099,12,31))),NOT(OR(F361="Pending",F361="Approved",F361="Rejected",F361="Void")),AND(LEN(D361)&gt;0,NOT(OR(D361="Owner",D361="GC",D361="Field",D361="Design team"))),NOT(ISNUMBER(E361)),E361&lt;-100000000,E361&gt;100000000,AND(LEN(G361)&gt;0,OR(NOT(ISNUMBER(G361)),G361&lt;-100000000,G361&gt;100000000)),AND(F361="Approved",LEN(G361)=0),AND(LEN(G361)&gt;0,F361&lt;&gt;"Approved"),AND(OR(F361="Approved",F361="Rejected",F361="Void"),LEN(H361)=0),AND(LEN(H361)&gt;0,NOT(AND(ISNUMBER(H361),H361&gt;=DATE(1950,1,1),H361&lt;=DATE(2099,12,31)))),IF(AND(AND(ISNUMBER(H361),H361&gt;=DATE(1950,1,1),H361&lt;=DATE(2099,12,31)),AND(ISNUMBER(B361),B361&gt;=DATE(1950,1,1),B361&lt;=DATE(2099,12,31))),H361&lt;B361,FALSE)),"Check inputs","OK"))))</f>
        <v/>
      </c>
    </row>
    <row r="362" spans="1:11" x14ac:dyDescent="0.25">
      <c r="A362" s="16"/>
      <c r="B362" s="17"/>
      <c r="C362" s="18"/>
      <c r="D362" s="16"/>
      <c r="E362" s="19"/>
      <c r="F362" s="16"/>
      <c r="G362" s="19"/>
      <c r="H362" s="17"/>
      <c r="I362" s="20" t="str">
        <f>IF(NOT(COUNTA(A362:H362)&gt;0),"",IF(NOT(AND(ISNUMBER(B362),B362&gt;=DATE(1950,1,1),B362&lt;=DATE(2099,12,31))),"",IF(F362="Pending",IF(AND(ISNUMBER(Dashboard!$B$4),Dashboard!$B$4&gt;=DATE(1950,1,1),Dashboard!$B$4&lt;=DATE(2099,12,31)),Dashboard!$B$4-B362,""),IF(AND(ISNUMBER(H362),H362&gt;=DATE(1950,1,1),H362&lt;=DATE(2099,12,31)),H362-B362,""))))</f>
        <v/>
      </c>
      <c r="J362" s="21" t="str">
        <f>IF(NOT(COUNTA(A362:H362)&gt;0),"",IF(NOT(AND(ISNUMBER('Change Orders'!$B$2),'Change Orders'!$B$2&gt;=0,'Change Orders'!$B$2&lt;=1000000000)),"Check data",'Change Orders'!$B$2+SUMIFS($G$5:G362,$F$5:F362,"Approved")))</f>
        <v/>
      </c>
      <c r="K362" s="22" t="str">
        <f>IF(NOT(COUNTA(A362:H362)&gt;0),"",IF(LEN(A362)=0,"Check ID",IF(SUMPRODUCT(--($A$5:$A$501=A362))&gt;1,"Duplicate ID",IF(OR(NOT(AND(ISNUMBER(B362),B362&gt;=DATE(1950,1,1),B362&lt;=DATE(2099,12,31))),NOT(OR(F362="Pending",F362="Approved",F362="Rejected",F362="Void")),AND(LEN(D362)&gt;0,NOT(OR(D362="Owner",D362="GC",D362="Field",D362="Design team"))),NOT(ISNUMBER(E362)),E362&lt;-100000000,E362&gt;100000000,AND(LEN(G362)&gt;0,OR(NOT(ISNUMBER(G362)),G362&lt;-100000000,G362&gt;100000000)),AND(F362="Approved",LEN(G362)=0),AND(LEN(G362)&gt;0,F362&lt;&gt;"Approved"),AND(OR(F362="Approved",F362="Rejected",F362="Void"),LEN(H362)=0),AND(LEN(H362)&gt;0,NOT(AND(ISNUMBER(H362),H362&gt;=DATE(1950,1,1),H362&lt;=DATE(2099,12,31)))),IF(AND(AND(ISNUMBER(H362),H362&gt;=DATE(1950,1,1),H362&lt;=DATE(2099,12,31)),AND(ISNUMBER(B362),B362&gt;=DATE(1950,1,1),B362&lt;=DATE(2099,12,31))),H362&lt;B362,FALSE)),"Check inputs","OK"))))</f>
        <v/>
      </c>
    </row>
    <row r="363" spans="1:11" x14ac:dyDescent="0.25">
      <c r="A363" s="16"/>
      <c r="B363" s="17"/>
      <c r="C363" s="18"/>
      <c r="D363" s="16"/>
      <c r="E363" s="19"/>
      <c r="F363" s="16"/>
      <c r="G363" s="19"/>
      <c r="H363" s="17"/>
      <c r="I363" s="20" t="str">
        <f>IF(NOT(COUNTA(A363:H363)&gt;0),"",IF(NOT(AND(ISNUMBER(B363),B363&gt;=DATE(1950,1,1),B363&lt;=DATE(2099,12,31))),"",IF(F363="Pending",IF(AND(ISNUMBER(Dashboard!$B$4),Dashboard!$B$4&gt;=DATE(1950,1,1),Dashboard!$B$4&lt;=DATE(2099,12,31)),Dashboard!$B$4-B363,""),IF(AND(ISNUMBER(H363),H363&gt;=DATE(1950,1,1),H363&lt;=DATE(2099,12,31)),H363-B363,""))))</f>
        <v/>
      </c>
      <c r="J363" s="21" t="str">
        <f>IF(NOT(COUNTA(A363:H363)&gt;0),"",IF(NOT(AND(ISNUMBER('Change Orders'!$B$2),'Change Orders'!$B$2&gt;=0,'Change Orders'!$B$2&lt;=1000000000)),"Check data",'Change Orders'!$B$2+SUMIFS($G$5:G363,$F$5:F363,"Approved")))</f>
        <v/>
      </c>
      <c r="K363" s="22" t="str">
        <f>IF(NOT(COUNTA(A363:H363)&gt;0),"",IF(LEN(A363)=0,"Check ID",IF(SUMPRODUCT(--($A$5:$A$501=A363))&gt;1,"Duplicate ID",IF(OR(NOT(AND(ISNUMBER(B363),B363&gt;=DATE(1950,1,1),B363&lt;=DATE(2099,12,31))),NOT(OR(F363="Pending",F363="Approved",F363="Rejected",F363="Void")),AND(LEN(D363)&gt;0,NOT(OR(D363="Owner",D363="GC",D363="Field",D363="Design team"))),NOT(ISNUMBER(E363)),E363&lt;-100000000,E363&gt;100000000,AND(LEN(G363)&gt;0,OR(NOT(ISNUMBER(G363)),G363&lt;-100000000,G363&gt;100000000)),AND(F363="Approved",LEN(G363)=0),AND(LEN(G363)&gt;0,F363&lt;&gt;"Approved"),AND(OR(F363="Approved",F363="Rejected",F363="Void"),LEN(H363)=0),AND(LEN(H363)&gt;0,NOT(AND(ISNUMBER(H363),H363&gt;=DATE(1950,1,1),H363&lt;=DATE(2099,12,31)))),IF(AND(AND(ISNUMBER(H363),H363&gt;=DATE(1950,1,1),H363&lt;=DATE(2099,12,31)),AND(ISNUMBER(B363),B363&gt;=DATE(1950,1,1),B363&lt;=DATE(2099,12,31))),H363&lt;B363,FALSE)),"Check inputs","OK"))))</f>
        <v/>
      </c>
    </row>
    <row r="364" spans="1:11" x14ac:dyDescent="0.25">
      <c r="A364" s="16"/>
      <c r="B364" s="17"/>
      <c r="C364" s="18"/>
      <c r="D364" s="16"/>
      <c r="E364" s="19"/>
      <c r="F364" s="16"/>
      <c r="G364" s="19"/>
      <c r="H364" s="17"/>
      <c r="I364" s="20" t="str">
        <f>IF(NOT(COUNTA(A364:H364)&gt;0),"",IF(NOT(AND(ISNUMBER(B364),B364&gt;=DATE(1950,1,1),B364&lt;=DATE(2099,12,31))),"",IF(F364="Pending",IF(AND(ISNUMBER(Dashboard!$B$4),Dashboard!$B$4&gt;=DATE(1950,1,1),Dashboard!$B$4&lt;=DATE(2099,12,31)),Dashboard!$B$4-B364,""),IF(AND(ISNUMBER(H364),H364&gt;=DATE(1950,1,1),H364&lt;=DATE(2099,12,31)),H364-B364,""))))</f>
        <v/>
      </c>
      <c r="J364" s="21" t="str">
        <f>IF(NOT(COUNTA(A364:H364)&gt;0),"",IF(NOT(AND(ISNUMBER('Change Orders'!$B$2),'Change Orders'!$B$2&gt;=0,'Change Orders'!$B$2&lt;=1000000000)),"Check data",'Change Orders'!$B$2+SUMIFS($G$5:G364,$F$5:F364,"Approved")))</f>
        <v/>
      </c>
      <c r="K364" s="22" t="str">
        <f>IF(NOT(COUNTA(A364:H364)&gt;0),"",IF(LEN(A364)=0,"Check ID",IF(SUMPRODUCT(--($A$5:$A$501=A364))&gt;1,"Duplicate ID",IF(OR(NOT(AND(ISNUMBER(B364),B364&gt;=DATE(1950,1,1),B364&lt;=DATE(2099,12,31))),NOT(OR(F364="Pending",F364="Approved",F364="Rejected",F364="Void")),AND(LEN(D364)&gt;0,NOT(OR(D364="Owner",D364="GC",D364="Field",D364="Design team"))),NOT(ISNUMBER(E364)),E364&lt;-100000000,E364&gt;100000000,AND(LEN(G364)&gt;0,OR(NOT(ISNUMBER(G364)),G364&lt;-100000000,G364&gt;100000000)),AND(F364="Approved",LEN(G364)=0),AND(LEN(G364)&gt;0,F364&lt;&gt;"Approved"),AND(OR(F364="Approved",F364="Rejected",F364="Void"),LEN(H364)=0),AND(LEN(H364)&gt;0,NOT(AND(ISNUMBER(H364),H364&gt;=DATE(1950,1,1),H364&lt;=DATE(2099,12,31)))),IF(AND(AND(ISNUMBER(H364),H364&gt;=DATE(1950,1,1),H364&lt;=DATE(2099,12,31)),AND(ISNUMBER(B364),B364&gt;=DATE(1950,1,1),B364&lt;=DATE(2099,12,31))),H364&lt;B364,FALSE)),"Check inputs","OK"))))</f>
        <v/>
      </c>
    </row>
    <row r="365" spans="1:11" x14ac:dyDescent="0.25">
      <c r="A365" s="16"/>
      <c r="B365" s="17"/>
      <c r="C365" s="18"/>
      <c r="D365" s="16"/>
      <c r="E365" s="19"/>
      <c r="F365" s="16"/>
      <c r="G365" s="19"/>
      <c r="H365" s="17"/>
      <c r="I365" s="20" t="str">
        <f>IF(NOT(COUNTA(A365:H365)&gt;0),"",IF(NOT(AND(ISNUMBER(B365),B365&gt;=DATE(1950,1,1),B365&lt;=DATE(2099,12,31))),"",IF(F365="Pending",IF(AND(ISNUMBER(Dashboard!$B$4),Dashboard!$B$4&gt;=DATE(1950,1,1),Dashboard!$B$4&lt;=DATE(2099,12,31)),Dashboard!$B$4-B365,""),IF(AND(ISNUMBER(H365),H365&gt;=DATE(1950,1,1),H365&lt;=DATE(2099,12,31)),H365-B365,""))))</f>
        <v/>
      </c>
      <c r="J365" s="21" t="str">
        <f>IF(NOT(COUNTA(A365:H365)&gt;0),"",IF(NOT(AND(ISNUMBER('Change Orders'!$B$2),'Change Orders'!$B$2&gt;=0,'Change Orders'!$B$2&lt;=1000000000)),"Check data",'Change Orders'!$B$2+SUMIFS($G$5:G365,$F$5:F365,"Approved")))</f>
        <v/>
      </c>
      <c r="K365" s="22" t="str">
        <f>IF(NOT(COUNTA(A365:H365)&gt;0),"",IF(LEN(A365)=0,"Check ID",IF(SUMPRODUCT(--($A$5:$A$501=A365))&gt;1,"Duplicate ID",IF(OR(NOT(AND(ISNUMBER(B365),B365&gt;=DATE(1950,1,1),B365&lt;=DATE(2099,12,31))),NOT(OR(F365="Pending",F365="Approved",F365="Rejected",F365="Void")),AND(LEN(D365)&gt;0,NOT(OR(D365="Owner",D365="GC",D365="Field",D365="Design team"))),NOT(ISNUMBER(E365)),E365&lt;-100000000,E365&gt;100000000,AND(LEN(G365)&gt;0,OR(NOT(ISNUMBER(G365)),G365&lt;-100000000,G365&gt;100000000)),AND(F365="Approved",LEN(G365)=0),AND(LEN(G365)&gt;0,F365&lt;&gt;"Approved"),AND(OR(F365="Approved",F365="Rejected",F365="Void"),LEN(H365)=0),AND(LEN(H365)&gt;0,NOT(AND(ISNUMBER(H365),H365&gt;=DATE(1950,1,1),H365&lt;=DATE(2099,12,31)))),IF(AND(AND(ISNUMBER(H365),H365&gt;=DATE(1950,1,1),H365&lt;=DATE(2099,12,31)),AND(ISNUMBER(B365),B365&gt;=DATE(1950,1,1),B365&lt;=DATE(2099,12,31))),H365&lt;B365,FALSE)),"Check inputs","OK"))))</f>
        <v/>
      </c>
    </row>
    <row r="366" spans="1:11" x14ac:dyDescent="0.25">
      <c r="A366" s="16"/>
      <c r="B366" s="17"/>
      <c r="C366" s="18"/>
      <c r="D366" s="16"/>
      <c r="E366" s="19"/>
      <c r="F366" s="16"/>
      <c r="G366" s="19"/>
      <c r="H366" s="17"/>
      <c r="I366" s="20" t="str">
        <f>IF(NOT(COUNTA(A366:H366)&gt;0),"",IF(NOT(AND(ISNUMBER(B366),B366&gt;=DATE(1950,1,1),B366&lt;=DATE(2099,12,31))),"",IF(F366="Pending",IF(AND(ISNUMBER(Dashboard!$B$4),Dashboard!$B$4&gt;=DATE(1950,1,1),Dashboard!$B$4&lt;=DATE(2099,12,31)),Dashboard!$B$4-B366,""),IF(AND(ISNUMBER(H366),H366&gt;=DATE(1950,1,1),H366&lt;=DATE(2099,12,31)),H366-B366,""))))</f>
        <v/>
      </c>
      <c r="J366" s="21" t="str">
        <f>IF(NOT(COUNTA(A366:H366)&gt;0),"",IF(NOT(AND(ISNUMBER('Change Orders'!$B$2),'Change Orders'!$B$2&gt;=0,'Change Orders'!$B$2&lt;=1000000000)),"Check data",'Change Orders'!$B$2+SUMIFS($G$5:G366,$F$5:F366,"Approved")))</f>
        <v/>
      </c>
      <c r="K366" s="22" t="str">
        <f>IF(NOT(COUNTA(A366:H366)&gt;0),"",IF(LEN(A366)=0,"Check ID",IF(SUMPRODUCT(--($A$5:$A$501=A366))&gt;1,"Duplicate ID",IF(OR(NOT(AND(ISNUMBER(B366),B366&gt;=DATE(1950,1,1),B366&lt;=DATE(2099,12,31))),NOT(OR(F366="Pending",F366="Approved",F366="Rejected",F366="Void")),AND(LEN(D366)&gt;0,NOT(OR(D366="Owner",D366="GC",D366="Field",D366="Design team"))),NOT(ISNUMBER(E366)),E366&lt;-100000000,E366&gt;100000000,AND(LEN(G366)&gt;0,OR(NOT(ISNUMBER(G366)),G366&lt;-100000000,G366&gt;100000000)),AND(F366="Approved",LEN(G366)=0),AND(LEN(G366)&gt;0,F366&lt;&gt;"Approved"),AND(OR(F366="Approved",F366="Rejected",F366="Void"),LEN(H366)=0),AND(LEN(H366)&gt;0,NOT(AND(ISNUMBER(H366),H366&gt;=DATE(1950,1,1),H366&lt;=DATE(2099,12,31)))),IF(AND(AND(ISNUMBER(H366),H366&gt;=DATE(1950,1,1),H366&lt;=DATE(2099,12,31)),AND(ISNUMBER(B366),B366&gt;=DATE(1950,1,1),B366&lt;=DATE(2099,12,31))),H366&lt;B366,FALSE)),"Check inputs","OK"))))</f>
        <v/>
      </c>
    </row>
    <row r="367" spans="1:11" x14ac:dyDescent="0.25">
      <c r="A367" s="16"/>
      <c r="B367" s="17"/>
      <c r="C367" s="18"/>
      <c r="D367" s="16"/>
      <c r="E367" s="19"/>
      <c r="F367" s="16"/>
      <c r="G367" s="19"/>
      <c r="H367" s="17"/>
      <c r="I367" s="20" t="str">
        <f>IF(NOT(COUNTA(A367:H367)&gt;0),"",IF(NOT(AND(ISNUMBER(B367),B367&gt;=DATE(1950,1,1),B367&lt;=DATE(2099,12,31))),"",IF(F367="Pending",IF(AND(ISNUMBER(Dashboard!$B$4),Dashboard!$B$4&gt;=DATE(1950,1,1),Dashboard!$B$4&lt;=DATE(2099,12,31)),Dashboard!$B$4-B367,""),IF(AND(ISNUMBER(H367),H367&gt;=DATE(1950,1,1),H367&lt;=DATE(2099,12,31)),H367-B367,""))))</f>
        <v/>
      </c>
      <c r="J367" s="21" t="str">
        <f>IF(NOT(COUNTA(A367:H367)&gt;0),"",IF(NOT(AND(ISNUMBER('Change Orders'!$B$2),'Change Orders'!$B$2&gt;=0,'Change Orders'!$B$2&lt;=1000000000)),"Check data",'Change Orders'!$B$2+SUMIFS($G$5:G367,$F$5:F367,"Approved")))</f>
        <v/>
      </c>
      <c r="K367" s="22" t="str">
        <f>IF(NOT(COUNTA(A367:H367)&gt;0),"",IF(LEN(A367)=0,"Check ID",IF(SUMPRODUCT(--($A$5:$A$501=A367))&gt;1,"Duplicate ID",IF(OR(NOT(AND(ISNUMBER(B367),B367&gt;=DATE(1950,1,1),B367&lt;=DATE(2099,12,31))),NOT(OR(F367="Pending",F367="Approved",F367="Rejected",F367="Void")),AND(LEN(D367)&gt;0,NOT(OR(D367="Owner",D367="GC",D367="Field",D367="Design team"))),NOT(ISNUMBER(E367)),E367&lt;-100000000,E367&gt;100000000,AND(LEN(G367)&gt;0,OR(NOT(ISNUMBER(G367)),G367&lt;-100000000,G367&gt;100000000)),AND(F367="Approved",LEN(G367)=0),AND(LEN(G367)&gt;0,F367&lt;&gt;"Approved"),AND(OR(F367="Approved",F367="Rejected",F367="Void"),LEN(H367)=0),AND(LEN(H367)&gt;0,NOT(AND(ISNUMBER(H367),H367&gt;=DATE(1950,1,1),H367&lt;=DATE(2099,12,31)))),IF(AND(AND(ISNUMBER(H367),H367&gt;=DATE(1950,1,1),H367&lt;=DATE(2099,12,31)),AND(ISNUMBER(B367),B367&gt;=DATE(1950,1,1),B367&lt;=DATE(2099,12,31))),H367&lt;B367,FALSE)),"Check inputs","OK"))))</f>
        <v/>
      </c>
    </row>
    <row r="368" spans="1:11" x14ac:dyDescent="0.25">
      <c r="A368" s="16"/>
      <c r="B368" s="17"/>
      <c r="C368" s="18"/>
      <c r="D368" s="16"/>
      <c r="E368" s="19"/>
      <c r="F368" s="16"/>
      <c r="G368" s="19"/>
      <c r="H368" s="17"/>
      <c r="I368" s="20" t="str">
        <f>IF(NOT(COUNTA(A368:H368)&gt;0),"",IF(NOT(AND(ISNUMBER(B368),B368&gt;=DATE(1950,1,1),B368&lt;=DATE(2099,12,31))),"",IF(F368="Pending",IF(AND(ISNUMBER(Dashboard!$B$4),Dashboard!$B$4&gt;=DATE(1950,1,1),Dashboard!$B$4&lt;=DATE(2099,12,31)),Dashboard!$B$4-B368,""),IF(AND(ISNUMBER(H368),H368&gt;=DATE(1950,1,1),H368&lt;=DATE(2099,12,31)),H368-B368,""))))</f>
        <v/>
      </c>
      <c r="J368" s="21" t="str">
        <f>IF(NOT(COUNTA(A368:H368)&gt;0),"",IF(NOT(AND(ISNUMBER('Change Orders'!$B$2),'Change Orders'!$B$2&gt;=0,'Change Orders'!$B$2&lt;=1000000000)),"Check data",'Change Orders'!$B$2+SUMIFS($G$5:G368,$F$5:F368,"Approved")))</f>
        <v/>
      </c>
      <c r="K368" s="22" t="str">
        <f>IF(NOT(COUNTA(A368:H368)&gt;0),"",IF(LEN(A368)=0,"Check ID",IF(SUMPRODUCT(--($A$5:$A$501=A368))&gt;1,"Duplicate ID",IF(OR(NOT(AND(ISNUMBER(B368),B368&gt;=DATE(1950,1,1),B368&lt;=DATE(2099,12,31))),NOT(OR(F368="Pending",F368="Approved",F368="Rejected",F368="Void")),AND(LEN(D368)&gt;0,NOT(OR(D368="Owner",D368="GC",D368="Field",D368="Design team"))),NOT(ISNUMBER(E368)),E368&lt;-100000000,E368&gt;100000000,AND(LEN(G368)&gt;0,OR(NOT(ISNUMBER(G368)),G368&lt;-100000000,G368&gt;100000000)),AND(F368="Approved",LEN(G368)=0),AND(LEN(G368)&gt;0,F368&lt;&gt;"Approved"),AND(OR(F368="Approved",F368="Rejected",F368="Void"),LEN(H368)=0),AND(LEN(H368)&gt;0,NOT(AND(ISNUMBER(H368),H368&gt;=DATE(1950,1,1),H368&lt;=DATE(2099,12,31)))),IF(AND(AND(ISNUMBER(H368),H368&gt;=DATE(1950,1,1),H368&lt;=DATE(2099,12,31)),AND(ISNUMBER(B368),B368&gt;=DATE(1950,1,1),B368&lt;=DATE(2099,12,31))),H368&lt;B368,FALSE)),"Check inputs","OK"))))</f>
        <v/>
      </c>
    </row>
    <row r="369" spans="1:11" x14ac:dyDescent="0.25">
      <c r="A369" s="16"/>
      <c r="B369" s="17"/>
      <c r="C369" s="18"/>
      <c r="D369" s="16"/>
      <c r="E369" s="19"/>
      <c r="F369" s="16"/>
      <c r="G369" s="19"/>
      <c r="H369" s="17"/>
      <c r="I369" s="20" t="str">
        <f>IF(NOT(COUNTA(A369:H369)&gt;0),"",IF(NOT(AND(ISNUMBER(B369),B369&gt;=DATE(1950,1,1),B369&lt;=DATE(2099,12,31))),"",IF(F369="Pending",IF(AND(ISNUMBER(Dashboard!$B$4),Dashboard!$B$4&gt;=DATE(1950,1,1),Dashboard!$B$4&lt;=DATE(2099,12,31)),Dashboard!$B$4-B369,""),IF(AND(ISNUMBER(H369),H369&gt;=DATE(1950,1,1),H369&lt;=DATE(2099,12,31)),H369-B369,""))))</f>
        <v/>
      </c>
      <c r="J369" s="21" t="str">
        <f>IF(NOT(COUNTA(A369:H369)&gt;0),"",IF(NOT(AND(ISNUMBER('Change Orders'!$B$2),'Change Orders'!$B$2&gt;=0,'Change Orders'!$B$2&lt;=1000000000)),"Check data",'Change Orders'!$B$2+SUMIFS($G$5:G369,$F$5:F369,"Approved")))</f>
        <v/>
      </c>
      <c r="K369" s="22" t="str">
        <f>IF(NOT(COUNTA(A369:H369)&gt;0),"",IF(LEN(A369)=0,"Check ID",IF(SUMPRODUCT(--($A$5:$A$501=A369))&gt;1,"Duplicate ID",IF(OR(NOT(AND(ISNUMBER(B369),B369&gt;=DATE(1950,1,1),B369&lt;=DATE(2099,12,31))),NOT(OR(F369="Pending",F369="Approved",F369="Rejected",F369="Void")),AND(LEN(D369)&gt;0,NOT(OR(D369="Owner",D369="GC",D369="Field",D369="Design team"))),NOT(ISNUMBER(E369)),E369&lt;-100000000,E369&gt;100000000,AND(LEN(G369)&gt;0,OR(NOT(ISNUMBER(G369)),G369&lt;-100000000,G369&gt;100000000)),AND(F369="Approved",LEN(G369)=0),AND(LEN(G369)&gt;0,F369&lt;&gt;"Approved"),AND(OR(F369="Approved",F369="Rejected",F369="Void"),LEN(H369)=0),AND(LEN(H369)&gt;0,NOT(AND(ISNUMBER(H369),H369&gt;=DATE(1950,1,1),H369&lt;=DATE(2099,12,31)))),IF(AND(AND(ISNUMBER(H369),H369&gt;=DATE(1950,1,1),H369&lt;=DATE(2099,12,31)),AND(ISNUMBER(B369),B369&gt;=DATE(1950,1,1),B369&lt;=DATE(2099,12,31))),H369&lt;B369,FALSE)),"Check inputs","OK"))))</f>
        <v/>
      </c>
    </row>
    <row r="370" spans="1:11" x14ac:dyDescent="0.25">
      <c r="A370" s="16"/>
      <c r="B370" s="17"/>
      <c r="C370" s="18"/>
      <c r="D370" s="16"/>
      <c r="E370" s="19"/>
      <c r="F370" s="16"/>
      <c r="G370" s="19"/>
      <c r="H370" s="17"/>
      <c r="I370" s="20" t="str">
        <f>IF(NOT(COUNTA(A370:H370)&gt;0),"",IF(NOT(AND(ISNUMBER(B370),B370&gt;=DATE(1950,1,1),B370&lt;=DATE(2099,12,31))),"",IF(F370="Pending",IF(AND(ISNUMBER(Dashboard!$B$4),Dashboard!$B$4&gt;=DATE(1950,1,1),Dashboard!$B$4&lt;=DATE(2099,12,31)),Dashboard!$B$4-B370,""),IF(AND(ISNUMBER(H370),H370&gt;=DATE(1950,1,1),H370&lt;=DATE(2099,12,31)),H370-B370,""))))</f>
        <v/>
      </c>
      <c r="J370" s="21" t="str">
        <f>IF(NOT(COUNTA(A370:H370)&gt;0),"",IF(NOT(AND(ISNUMBER('Change Orders'!$B$2),'Change Orders'!$B$2&gt;=0,'Change Orders'!$B$2&lt;=1000000000)),"Check data",'Change Orders'!$B$2+SUMIFS($G$5:G370,$F$5:F370,"Approved")))</f>
        <v/>
      </c>
      <c r="K370" s="22" t="str">
        <f>IF(NOT(COUNTA(A370:H370)&gt;0),"",IF(LEN(A370)=0,"Check ID",IF(SUMPRODUCT(--($A$5:$A$501=A370))&gt;1,"Duplicate ID",IF(OR(NOT(AND(ISNUMBER(B370),B370&gt;=DATE(1950,1,1),B370&lt;=DATE(2099,12,31))),NOT(OR(F370="Pending",F370="Approved",F370="Rejected",F370="Void")),AND(LEN(D370)&gt;0,NOT(OR(D370="Owner",D370="GC",D370="Field",D370="Design team"))),NOT(ISNUMBER(E370)),E370&lt;-100000000,E370&gt;100000000,AND(LEN(G370)&gt;0,OR(NOT(ISNUMBER(G370)),G370&lt;-100000000,G370&gt;100000000)),AND(F370="Approved",LEN(G370)=0),AND(LEN(G370)&gt;0,F370&lt;&gt;"Approved"),AND(OR(F370="Approved",F370="Rejected",F370="Void"),LEN(H370)=0),AND(LEN(H370)&gt;0,NOT(AND(ISNUMBER(H370),H370&gt;=DATE(1950,1,1),H370&lt;=DATE(2099,12,31)))),IF(AND(AND(ISNUMBER(H370),H370&gt;=DATE(1950,1,1),H370&lt;=DATE(2099,12,31)),AND(ISNUMBER(B370),B370&gt;=DATE(1950,1,1),B370&lt;=DATE(2099,12,31))),H370&lt;B370,FALSE)),"Check inputs","OK"))))</f>
        <v/>
      </c>
    </row>
    <row r="371" spans="1:11" x14ac:dyDescent="0.25">
      <c r="A371" s="16"/>
      <c r="B371" s="17"/>
      <c r="C371" s="18"/>
      <c r="D371" s="16"/>
      <c r="E371" s="19"/>
      <c r="F371" s="16"/>
      <c r="G371" s="19"/>
      <c r="H371" s="17"/>
      <c r="I371" s="20" t="str">
        <f>IF(NOT(COUNTA(A371:H371)&gt;0),"",IF(NOT(AND(ISNUMBER(B371),B371&gt;=DATE(1950,1,1),B371&lt;=DATE(2099,12,31))),"",IF(F371="Pending",IF(AND(ISNUMBER(Dashboard!$B$4),Dashboard!$B$4&gt;=DATE(1950,1,1),Dashboard!$B$4&lt;=DATE(2099,12,31)),Dashboard!$B$4-B371,""),IF(AND(ISNUMBER(H371),H371&gt;=DATE(1950,1,1),H371&lt;=DATE(2099,12,31)),H371-B371,""))))</f>
        <v/>
      </c>
      <c r="J371" s="21" t="str">
        <f>IF(NOT(COUNTA(A371:H371)&gt;0),"",IF(NOT(AND(ISNUMBER('Change Orders'!$B$2),'Change Orders'!$B$2&gt;=0,'Change Orders'!$B$2&lt;=1000000000)),"Check data",'Change Orders'!$B$2+SUMIFS($G$5:G371,$F$5:F371,"Approved")))</f>
        <v/>
      </c>
      <c r="K371" s="22" t="str">
        <f>IF(NOT(COUNTA(A371:H371)&gt;0),"",IF(LEN(A371)=0,"Check ID",IF(SUMPRODUCT(--($A$5:$A$501=A371))&gt;1,"Duplicate ID",IF(OR(NOT(AND(ISNUMBER(B371),B371&gt;=DATE(1950,1,1),B371&lt;=DATE(2099,12,31))),NOT(OR(F371="Pending",F371="Approved",F371="Rejected",F371="Void")),AND(LEN(D371)&gt;0,NOT(OR(D371="Owner",D371="GC",D371="Field",D371="Design team"))),NOT(ISNUMBER(E371)),E371&lt;-100000000,E371&gt;100000000,AND(LEN(G371)&gt;0,OR(NOT(ISNUMBER(G371)),G371&lt;-100000000,G371&gt;100000000)),AND(F371="Approved",LEN(G371)=0),AND(LEN(G371)&gt;0,F371&lt;&gt;"Approved"),AND(OR(F371="Approved",F371="Rejected",F371="Void"),LEN(H371)=0),AND(LEN(H371)&gt;0,NOT(AND(ISNUMBER(H371),H371&gt;=DATE(1950,1,1),H371&lt;=DATE(2099,12,31)))),IF(AND(AND(ISNUMBER(H371),H371&gt;=DATE(1950,1,1),H371&lt;=DATE(2099,12,31)),AND(ISNUMBER(B371),B371&gt;=DATE(1950,1,1),B371&lt;=DATE(2099,12,31))),H371&lt;B371,FALSE)),"Check inputs","OK"))))</f>
        <v/>
      </c>
    </row>
    <row r="372" spans="1:11" x14ac:dyDescent="0.25">
      <c r="A372" s="16"/>
      <c r="B372" s="17"/>
      <c r="C372" s="18"/>
      <c r="D372" s="16"/>
      <c r="E372" s="19"/>
      <c r="F372" s="16"/>
      <c r="G372" s="19"/>
      <c r="H372" s="17"/>
      <c r="I372" s="20" t="str">
        <f>IF(NOT(COUNTA(A372:H372)&gt;0),"",IF(NOT(AND(ISNUMBER(B372),B372&gt;=DATE(1950,1,1),B372&lt;=DATE(2099,12,31))),"",IF(F372="Pending",IF(AND(ISNUMBER(Dashboard!$B$4),Dashboard!$B$4&gt;=DATE(1950,1,1),Dashboard!$B$4&lt;=DATE(2099,12,31)),Dashboard!$B$4-B372,""),IF(AND(ISNUMBER(H372),H372&gt;=DATE(1950,1,1),H372&lt;=DATE(2099,12,31)),H372-B372,""))))</f>
        <v/>
      </c>
      <c r="J372" s="21" t="str">
        <f>IF(NOT(COUNTA(A372:H372)&gt;0),"",IF(NOT(AND(ISNUMBER('Change Orders'!$B$2),'Change Orders'!$B$2&gt;=0,'Change Orders'!$B$2&lt;=1000000000)),"Check data",'Change Orders'!$B$2+SUMIFS($G$5:G372,$F$5:F372,"Approved")))</f>
        <v/>
      </c>
      <c r="K372" s="22" t="str">
        <f>IF(NOT(COUNTA(A372:H372)&gt;0),"",IF(LEN(A372)=0,"Check ID",IF(SUMPRODUCT(--($A$5:$A$501=A372))&gt;1,"Duplicate ID",IF(OR(NOT(AND(ISNUMBER(B372),B372&gt;=DATE(1950,1,1),B372&lt;=DATE(2099,12,31))),NOT(OR(F372="Pending",F372="Approved",F372="Rejected",F372="Void")),AND(LEN(D372)&gt;0,NOT(OR(D372="Owner",D372="GC",D372="Field",D372="Design team"))),NOT(ISNUMBER(E372)),E372&lt;-100000000,E372&gt;100000000,AND(LEN(G372)&gt;0,OR(NOT(ISNUMBER(G372)),G372&lt;-100000000,G372&gt;100000000)),AND(F372="Approved",LEN(G372)=0),AND(LEN(G372)&gt;0,F372&lt;&gt;"Approved"),AND(OR(F372="Approved",F372="Rejected",F372="Void"),LEN(H372)=0),AND(LEN(H372)&gt;0,NOT(AND(ISNUMBER(H372),H372&gt;=DATE(1950,1,1),H372&lt;=DATE(2099,12,31)))),IF(AND(AND(ISNUMBER(H372),H372&gt;=DATE(1950,1,1),H372&lt;=DATE(2099,12,31)),AND(ISNUMBER(B372),B372&gt;=DATE(1950,1,1),B372&lt;=DATE(2099,12,31))),H372&lt;B372,FALSE)),"Check inputs","OK"))))</f>
        <v/>
      </c>
    </row>
    <row r="373" spans="1:11" x14ac:dyDescent="0.25">
      <c r="A373" s="16"/>
      <c r="B373" s="17"/>
      <c r="C373" s="18"/>
      <c r="D373" s="16"/>
      <c r="E373" s="19"/>
      <c r="F373" s="16"/>
      <c r="G373" s="19"/>
      <c r="H373" s="17"/>
      <c r="I373" s="20" t="str">
        <f>IF(NOT(COUNTA(A373:H373)&gt;0),"",IF(NOT(AND(ISNUMBER(B373),B373&gt;=DATE(1950,1,1),B373&lt;=DATE(2099,12,31))),"",IF(F373="Pending",IF(AND(ISNUMBER(Dashboard!$B$4),Dashboard!$B$4&gt;=DATE(1950,1,1),Dashboard!$B$4&lt;=DATE(2099,12,31)),Dashboard!$B$4-B373,""),IF(AND(ISNUMBER(H373),H373&gt;=DATE(1950,1,1),H373&lt;=DATE(2099,12,31)),H373-B373,""))))</f>
        <v/>
      </c>
      <c r="J373" s="21" t="str">
        <f>IF(NOT(COUNTA(A373:H373)&gt;0),"",IF(NOT(AND(ISNUMBER('Change Orders'!$B$2),'Change Orders'!$B$2&gt;=0,'Change Orders'!$B$2&lt;=1000000000)),"Check data",'Change Orders'!$B$2+SUMIFS($G$5:G373,$F$5:F373,"Approved")))</f>
        <v/>
      </c>
      <c r="K373" s="22" t="str">
        <f>IF(NOT(COUNTA(A373:H373)&gt;0),"",IF(LEN(A373)=0,"Check ID",IF(SUMPRODUCT(--($A$5:$A$501=A373))&gt;1,"Duplicate ID",IF(OR(NOT(AND(ISNUMBER(B373),B373&gt;=DATE(1950,1,1),B373&lt;=DATE(2099,12,31))),NOT(OR(F373="Pending",F373="Approved",F373="Rejected",F373="Void")),AND(LEN(D373)&gt;0,NOT(OR(D373="Owner",D373="GC",D373="Field",D373="Design team"))),NOT(ISNUMBER(E373)),E373&lt;-100000000,E373&gt;100000000,AND(LEN(G373)&gt;0,OR(NOT(ISNUMBER(G373)),G373&lt;-100000000,G373&gt;100000000)),AND(F373="Approved",LEN(G373)=0),AND(LEN(G373)&gt;0,F373&lt;&gt;"Approved"),AND(OR(F373="Approved",F373="Rejected",F373="Void"),LEN(H373)=0),AND(LEN(H373)&gt;0,NOT(AND(ISNUMBER(H373),H373&gt;=DATE(1950,1,1),H373&lt;=DATE(2099,12,31)))),IF(AND(AND(ISNUMBER(H373),H373&gt;=DATE(1950,1,1),H373&lt;=DATE(2099,12,31)),AND(ISNUMBER(B373),B373&gt;=DATE(1950,1,1),B373&lt;=DATE(2099,12,31))),H373&lt;B373,FALSE)),"Check inputs","OK"))))</f>
        <v/>
      </c>
    </row>
    <row r="374" spans="1:11" x14ac:dyDescent="0.25">
      <c r="A374" s="16"/>
      <c r="B374" s="17"/>
      <c r="C374" s="18"/>
      <c r="D374" s="16"/>
      <c r="E374" s="19"/>
      <c r="F374" s="16"/>
      <c r="G374" s="19"/>
      <c r="H374" s="17"/>
      <c r="I374" s="20" t="str">
        <f>IF(NOT(COUNTA(A374:H374)&gt;0),"",IF(NOT(AND(ISNUMBER(B374),B374&gt;=DATE(1950,1,1),B374&lt;=DATE(2099,12,31))),"",IF(F374="Pending",IF(AND(ISNUMBER(Dashboard!$B$4),Dashboard!$B$4&gt;=DATE(1950,1,1),Dashboard!$B$4&lt;=DATE(2099,12,31)),Dashboard!$B$4-B374,""),IF(AND(ISNUMBER(H374),H374&gt;=DATE(1950,1,1),H374&lt;=DATE(2099,12,31)),H374-B374,""))))</f>
        <v/>
      </c>
      <c r="J374" s="21" t="str">
        <f>IF(NOT(COUNTA(A374:H374)&gt;0),"",IF(NOT(AND(ISNUMBER('Change Orders'!$B$2),'Change Orders'!$B$2&gt;=0,'Change Orders'!$B$2&lt;=1000000000)),"Check data",'Change Orders'!$B$2+SUMIFS($G$5:G374,$F$5:F374,"Approved")))</f>
        <v/>
      </c>
      <c r="K374" s="22" t="str">
        <f>IF(NOT(COUNTA(A374:H374)&gt;0),"",IF(LEN(A374)=0,"Check ID",IF(SUMPRODUCT(--($A$5:$A$501=A374))&gt;1,"Duplicate ID",IF(OR(NOT(AND(ISNUMBER(B374),B374&gt;=DATE(1950,1,1),B374&lt;=DATE(2099,12,31))),NOT(OR(F374="Pending",F374="Approved",F374="Rejected",F374="Void")),AND(LEN(D374)&gt;0,NOT(OR(D374="Owner",D374="GC",D374="Field",D374="Design team"))),NOT(ISNUMBER(E374)),E374&lt;-100000000,E374&gt;100000000,AND(LEN(G374)&gt;0,OR(NOT(ISNUMBER(G374)),G374&lt;-100000000,G374&gt;100000000)),AND(F374="Approved",LEN(G374)=0),AND(LEN(G374)&gt;0,F374&lt;&gt;"Approved"),AND(OR(F374="Approved",F374="Rejected",F374="Void"),LEN(H374)=0),AND(LEN(H374)&gt;0,NOT(AND(ISNUMBER(H374),H374&gt;=DATE(1950,1,1),H374&lt;=DATE(2099,12,31)))),IF(AND(AND(ISNUMBER(H374),H374&gt;=DATE(1950,1,1),H374&lt;=DATE(2099,12,31)),AND(ISNUMBER(B374),B374&gt;=DATE(1950,1,1),B374&lt;=DATE(2099,12,31))),H374&lt;B374,FALSE)),"Check inputs","OK"))))</f>
        <v/>
      </c>
    </row>
    <row r="375" spans="1:11" x14ac:dyDescent="0.25">
      <c r="A375" s="16"/>
      <c r="B375" s="17"/>
      <c r="C375" s="18"/>
      <c r="D375" s="16"/>
      <c r="E375" s="19"/>
      <c r="F375" s="16"/>
      <c r="G375" s="19"/>
      <c r="H375" s="17"/>
      <c r="I375" s="20" t="str">
        <f>IF(NOT(COUNTA(A375:H375)&gt;0),"",IF(NOT(AND(ISNUMBER(B375),B375&gt;=DATE(1950,1,1),B375&lt;=DATE(2099,12,31))),"",IF(F375="Pending",IF(AND(ISNUMBER(Dashboard!$B$4),Dashboard!$B$4&gt;=DATE(1950,1,1),Dashboard!$B$4&lt;=DATE(2099,12,31)),Dashboard!$B$4-B375,""),IF(AND(ISNUMBER(H375),H375&gt;=DATE(1950,1,1),H375&lt;=DATE(2099,12,31)),H375-B375,""))))</f>
        <v/>
      </c>
      <c r="J375" s="21" t="str">
        <f>IF(NOT(COUNTA(A375:H375)&gt;0),"",IF(NOT(AND(ISNUMBER('Change Orders'!$B$2),'Change Orders'!$B$2&gt;=0,'Change Orders'!$B$2&lt;=1000000000)),"Check data",'Change Orders'!$B$2+SUMIFS($G$5:G375,$F$5:F375,"Approved")))</f>
        <v/>
      </c>
      <c r="K375" s="22" t="str">
        <f>IF(NOT(COUNTA(A375:H375)&gt;0),"",IF(LEN(A375)=0,"Check ID",IF(SUMPRODUCT(--($A$5:$A$501=A375))&gt;1,"Duplicate ID",IF(OR(NOT(AND(ISNUMBER(B375),B375&gt;=DATE(1950,1,1),B375&lt;=DATE(2099,12,31))),NOT(OR(F375="Pending",F375="Approved",F375="Rejected",F375="Void")),AND(LEN(D375)&gt;0,NOT(OR(D375="Owner",D375="GC",D375="Field",D375="Design team"))),NOT(ISNUMBER(E375)),E375&lt;-100000000,E375&gt;100000000,AND(LEN(G375)&gt;0,OR(NOT(ISNUMBER(G375)),G375&lt;-100000000,G375&gt;100000000)),AND(F375="Approved",LEN(G375)=0),AND(LEN(G375)&gt;0,F375&lt;&gt;"Approved"),AND(OR(F375="Approved",F375="Rejected",F375="Void"),LEN(H375)=0),AND(LEN(H375)&gt;0,NOT(AND(ISNUMBER(H375),H375&gt;=DATE(1950,1,1),H375&lt;=DATE(2099,12,31)))),IF(AND(AND(ISNUMBER(H375),H375&gt;=DATE(1950,1,1),H375&lt;=DATE(2099,12,31)),AND(ISNUMBER(B375),B375&gt;=DATE(1950,1,1),B375&lt;=DATE(2099,12,31))),H375&lt;B375,FALSE)),"Check inputs","OK"))))</f>
        <v/>
      </c>
    </row>
    <row r="376" spans="1:11" x14ac:dyDescent="0.25">
      <c r="A376" s="16"/>
      <c r="B376" s="17"/>
      <c r="C376" s="18"/>
      <c r="D376" s="16"/>
      <c r="E376" s="19"/>
      <c r="F376" s="16"/>
      <c r="G376" s="19"/>
      <c r="H376" s="17"/>
      <c r="I376" s="20" t="str">
        <f>IF(NOT(COUNTA(A376:H376)&gt;0),"",IF(NOT(AND(ISNUMBER(B376),B376&gt;=DATE(1950,1,1),B376&lt;=DATE(2099,12,31))),"",IF(F376="Pending",IF(AND(ISNUMBER(Dashboard!$B$4),Dashboard!$B$4&gt;=DATE(1950,1,1),Dashboard!$B$4&lt;=DATE(2099,12,31)),Dashboard!$B$4-B376,""),IF(AND(ISNUMBER(H376),H376&gt;=DATE(1950,1,1),H376&lt;=DATE(2099,12,31)),H376-B376,""))))</f>
        <v/>
      </c>
      <c r="J376" s="21" t="str">
        <f>IF(NOT(COUNTA(A376:H376)&gt;0),"",IF(NOT(AND(ISNUMBER('Change Orders'!$B$2),'Change Orders'!$B$2&gt;=0,'Change Orders'!$B$2&lt;=1000000000)),"Check data",'Change Orders'!$B$2+SUMIFS($G$5:G376,$F$5:F376,"Approved")))</f>
        <v/>
      </c>
      <c r="K376" s="22" t="str">
        <f>IF(NOT(COUNTA(A376:H376)&gt;0),"",IF(LEN(A376)=0,"Check ID",IF(SUMPRODUCT(--($A$5:$A$501=A376))&gt;1,"Duplicate ID",IF(OR(NOT(AND(ISNUMBER(B376),B376&gt;=DATE(1950,1,1),B376&lt;=DATE(2099,12,31))),NOT(OR(F376="Pending",F376="Approved",F376="Rejected",F376="Void")),AND(LEN(D376)&gt;0,NOT(OR(D376="Owner",D376="GC",D376="Field",D376="Design team"))),NOT(ISNUMBER(E376)),E376&lt;-100000000,E376&gt;100000000,AND(LEN(G376)&gt;0,OR(NOT(ISNUMBER(G376)),G376&lt;-100000000,G376&gt;100000000)),AND(F376="Approved",LEN(G376)=0),AND(LEN(G376)&gt;0,F376&lt;&gt;"Approved"),AND(OR(F376="Approved",F376="Rejected",F376="Void"),LEN(H376)=0),AND(LEN(H376)&gt;0,NOT(AND(ISNUMBER(H376),H376&gt;=DATE(1950,1,1),H376&lt;=DATE(2099,12,31)))),IF(AND(AND(ISNUMBER(H376),H376&gt;=DATE(1950,1,1),H376&lt;=DATE(2099,12,31)),AND(ISNUMBER(B376),B376&gt;=DATE(1950,1,1),B376&lt;=DATE(2099,12,31))),H376&lt;B376,FALSE)),"Check inputs","OK"))))</f>
        <v/>
      </c>
    </row>
    <row r="377" spans="1:11" x14ac:dyDescent="0.25">
      <c r="A377" s="16"/>
      <c r="B377" s="17"/>
      <c r="C377" s="18"/>
      <c r="D377" s="16"/>
      <c r="E377" s="19"/>
      <c r="F377" s="16"/>
      <c r="G377" s="19"/>
      <c r="H377" s="17"/>
      <c r="I377" s="20" t="str">
        <f>IF(NOT(COUNTA(A377:H377)&gt;0),"",IF(NOT(AND(ISNUMBER(B377),B377&gt;=DATE(1950,1,1),B377&lt;=DATE(2099,12,31))),"",IF(F377="Pending",IF(AND(ISNUMBER(Dashboard!$B$4),Dashboard!$B$4&gt;=DATE(1950,1,1),Dashboard!$B$4&lt;=DATE(2099,12,31)),Dashboard!$B$4-B377,""),IF(AND(ISNUMBER(H377),H377&gt;=DATE(1950,1,1),H377&lt;=DATE(2099,12,31)),H377-B377,""))))</f>
        <v/>
      </c>
      <c r="J377" s="21" t="str">
        <f>IF(NOT(COUNTA(A377:H377)&gt;0),"",IF(NOT(AND(ISNUMBER('Change Orders'!$B$2),'Change Orders'!$B$2&gt;=0,'Change Orders'!$B$2&lt;=1000000000)),"Check data",'Change Orders'!$B$2+SUMIFS($G$5:G377,$F$5:F377,"Approved")))</f>
        <v/>
      </c>
      <c r="K377" s="22" t="str">
        <f>IF(NOT(COUNTA(A377:H377)&gt;0),"",IF(LEN(A377)=0,"Check ID",IF(SUMPRODUCT(--($A$5:$A$501=A377))&gt;1,"Duplicate ID",IF(OR(NOT(AND(ISNUMBER(B377),B377&gt;=DATE(1950,1,1),B377&lt;=DATE(2099,12,31))),NOT(OR(F377="Pending",F377="Approved",F377="Rejected",F377="Void")),AND(LEN(D377)&gt;0,NOT(OR(D377="Owner",D377="GC",D377="Field",D377="Design team"))),NOT(ISNUMBER(E377)),E377&lt;-100000000,E377&gt;100000000,AND(LEN(G377)&gt;0,OR(NOT(ISNUMBER(G377)),G377&lt;-100000000,G377&gt;100000000)),AND(F377="Approved",LEN(G377)=0),AND(LEN(G377)&gt;0,F377&lt;&gt;"Approved"),AND(OR(F377="Approved",F377="Rejected",F377="Void"),LEN(H377)=0),AND(LEN(H377)&gt;0,NOT(AND(ISNUMBER(H377),H377&gt;=DATE(1950,1,1),H377&lt;=DATE(2099,12,31)))),IF(AND(AND(ISNUMBER(H377),H377&gt;=DATE(1950,1,1),H377&lt;=DATE(2099,12,31)),AND(ISNUMBER(B377),B377&gt;=DATE(1950,1,1),B377&lt;=DATE(2099,12,31))),H377&lt;B377,FALSE)),"Check inputs","OK"))))</f>
        <v/>
      </c>
    </row>
    <row r="378" spans="1:11" x14ac:dyDescent="0.25">
      <c r="A378" s="16"/>
      <c r="B378" s="17"/>
      <c r="C378" s="18"/>
      <c r="D378" s="16"/>
      <c r="E378" s="19"/>
      <c r="F378" s="16"/>
      <c r="G378" s="19"/>
      <c r="H378" s="17"/>
      <c r="I378" s="20" t="str">
        <f>IF(NOT(COUNTA(A378:H378)&gt;0),"",IF(NOT(AND(ISNUMBER(B378),B378&gt;=DATE(1950,1,1),B378&lt;=DATE(2099,12,31))),"",IF(F378="Pending",IF(AND(ISNUMBER(Dashboard!$B$4),Dashboard!$B$4&gt;=DATE(1950,1,1),Dashboard!$B$4&lt;=DATE(2099,12,31)),Dashboard!$B$4-B378,""),IF(AND(ISNUMBER(H378),H378&gt;=DATE(1950,1,1),H378&lt;=DATE(2099,12,31)),H378-B378,""))))</f>
        <v/>
      </c>
      <c r="J378" s="21" t="str">
        <f>IF(NOT(COUNTA(A378:H378)&gt;0),"",IF(NOT(AND(ISNUMBER('Change Orders'!$B$2),'Change Orders'!$B$2&gt;=0,'Change Orders'!$B$2&lt;=1000000000)),"Check data",'Change Orders'!$B$2+SUMIFS($G$5:G378,$F$5:F378,"Approved")))</f>
        <v/>
      </c>
      <c r="K378" s="22" t="str">
        <f>IF(NOT(COUNTA(A378:H378)&gt;0),"",IF(LEN(A378)=0,"Check ID",IF(SUMPRODUCT(--($A$5:$A$501=A378))&gt;1,"Duplicate ID",IF(OR(NOT(AND(ISNUMBER(B378),B378&gt;=DATE(1950,1,1),B378&lt;=DATE(2099,12,31))),NOT(OR(F378="Pending",F378="Approved",F378="Rejected",F378="Void")),AND(LEN(D378)&gt;0,NOT(OR(D378="Owner",D378="GC",D378="Field",D378="Design team"))),NOT(ISNUMBER(E378)),E378&lt;-100000000,E378&gt;100000000,AND(LEN(G378)&gt;0,OR(NOT(ISNUMBER(G378)),G378&lt;-100000000,G378&gt;100000000)),AND(F378="Approved",LEN(G378)=0),AND(LEN(G378)&gt;0,F378&lt;&gt;"Approved"),AND(OR(F378="Approved",F378="Rejected",F378="Void"),LEN(H378)=0),AND(LEN(H378)&gt;0,NOT(AND(ISNUMBER(H378),H378&gt;=DATE(1950,1,1),H378&lt;=DATE(2099,12,31)))),IF(AND(AND(ISNUMBER(H378),H378&gt;=DATE(1950,1,1),H378&lt;=DATE(2099,12,31)),AND(ISNUMBER(B378),B378&gt;=DATE(1950,1,1),B378&lt;=DATE(2099,12,31))),H378&lt;B378,FALSE)),"Check inputs","OK"))))</f>
        <v/>
      </c>
    </row>
    <row r="379" spans="1:11" x14ac:dyDescent="0.25">
      <c r="A379" s="16"/>
      <c r="B379" s="17"/>
      <c r="C379" s="18"/>
      <c r="D379" s="16"/>
      <c r="E379" s="19"/>
      <c r="F379" s="16"/>
      <c r="G379" s="19"/>
      <c r="H379" s="17"/>
      <c r="I379" s="20" t="str">
        <f>IF(NOT(COUNTA(A379:H379)&gt;0),"",IF(NOT(AND(ISNUMBER(B379),B379&gt;=DATE(1950,1,1),B379&lt;=DATE(2099,12,31))),"",IF(F379="Pending",IF(AND(ISNUMBER(Dashboard!$B$4),Dashboard!$B$4&gt;=DATE(1950,1,1),Dashboard!$B$4&lt;=DATE(2099,12,31)),Dashboard!$B$4-B379,""),IF(AND(ISNUMBER(H379),H379&gt;=DATE(1950,1,1),H379&lt;=DATE(2099,12,31)),H379-B379,""))))</f>
        <v/>
      </c>
      <c r="J379" s="21" t="str">
        <f>IF(NOT(COUNTA(A379:H379)&gt;0),"",IF(NOT(AND(ISNUMBER('Change Orders'!$B$2),'Change Orders'!$B$2&gt;=0,'Change Orders'!$B$2&lt;=1000000000)),"Check data",'Change Orders'!$B$2+SUMIFS($G$5:G379,$F$5:F379,"Approved")))</f>
        <v/>
      </c>
      <c r="K379" s="22" t="str">
        <f>IF(NOT(COUNTA(A379:H379)&gt;0),"",IF(LEN(A379)=0,"Check ID",IF(SUMPRODUCT(--($A$5:$A$501=A379))&gt;1,"Duplicate ID",IF(OR(NOT(AND(ISNUMBER(B379),B379&gt;=DATE(1950,1,1),B379&lt;=DATE(2099,12,31))),NOT(OR(F379="Pending",F379="Approved",F379="Rejected",F379="Void")),AND(LEN(D379)&gt;0,NOT(OR(D379="Owner",D379="GC",D379="Field",D379="Design team"))),NOT(ISNUMBER(E379)),E379&lt;-100000000,E379&gt;100000000,AND(LEN(G379)&gt;0,OR(NOT(ISNUMBER(G379)),G379&lt;-100000000,G379&gt;100000000)),AND(F379="Approved",LEN(G379)=0),AND(LEN(G379)&gt;0,F379&lt;&gt;"Approved"),AND(OR(F379="Approved",F379="Rejected",F379="Void"),LEN(H379)=0),AND(LEN(H379)&gt;0,NOT(AND(ISNUMBER(H379),H379&gt;=DATE(1950,1,1),H379&lt;=DATE(2099,12,31)))),IF(AND(AND(ISNUMBER(H379),H379&gt;=DATE(1950,1,1),H379&lt;=DATE(2099,12,31)),AND(ISNUMBER(B379),B379&gt;=DATE(1950,1,1),B379&lt;=DATE(2099,12,31))),H379&lt;B379,FALSE)),"Check inputs","OK"))))</f>
        <v/>
      </c>
    </row>
    <row r="380" spans="1:11" x14ac:dyDescent="0.25">
      <c r="A380" s="16"/>
      <c r="B380" s="17"/>
      <c r="C380" s="18"/>
      <c r="D380" s="16"/>
      <c r="E380" s="19"/>
      <c r="F380" s="16"/>
      <c r="G380" s="19"/>
      <c r="H380" s="17"/>
      <c r="I380" s="20" t="str">
        <f>IF(NOT(COUNTA(A380:H380)&gt;0),"",IF(NOT(AND(ISNUMBER(B380),B380&gt;=DATE(1950,1,1),B380&lt;=DATE(2099,12,31))),"",IF(F380="Pending",IF(AND(ISNUMBER(Dashboard!$B$4),Dashboard!$B$4&gt;=DATE(1950,1,1),Dashboard!$B$4&lt;=DATE(2099,12,31)),Dashboard!$B$4-B380,""),IF(AND(ISNUMBER(H380),H380&gt;=DATE(1950,1,1),H380&lt;=DATE(2099,12,31)),H380-B380,""))))</f>
        <v/>
      </c>
      <c r="J380" s="21" t="str">
        <f>IF(NOT(COUNTA(A380:H380)&gt;0),"",IF(NOT(AND(ISNUMBER('Change Orders'!$B$2),'Change Orders'!$B$2&gt;=0,'Change Orders'!$B$2&lt;=1000000000)),"Check data",'Change Orders'!$B$2+SUMIFS($G$5:G380,$F$5:F380,"Approved")))</f>
        <v/>
      </c>
      <c r="K380" s="22" t="str">
        <f>IF(NOT(COUNTA(A380:H380)&gt;0),"",IF(LEN(A380)=0,"Check ID",IF(SUMPRODUCT(--($A$5:$A$501=A380))&gt;1,"Duplicate ID",IF(OR(NOT(AND(ISNUMBER(B380),B380&gt;=DATE(1950,1,1),B380&lt;=DATE(2099,12,31))),NOT(OR(F380="Pending",F380="Approved",F380="Rejected",F380="Void")),AND(LEN(D380)&gt;0,NOT(OR(D380="Owner",D380="GC",D380="Field",D380="Design team"))),NOT(ISNUMBER(E380)),E380&lt;-100000000,E380&gt;100000000,AND(LEN(G380)&gt;0,OR(NOT(ISNUMBER(G380)),G380&lt;-100000000,G380&gt;100000000)),AND(F380="Approved",LEN(G380)=0),AND(LEN(G380)&gt;0,F380&lt;&gt;"Approved"),AND(OR(F380="Approved",F380="Rejected",F380="Void"),LEN(H380)=0),AND(LEN(H380)&gt;0,NOT(AND(ISNUMBER(H380),H380&gt;=DATE(1950,1,1),H380&lt;=DATE(2099,12,31)))),IF(AND(AND(ISNUMBER(H380),H380&gt;=DATE(1950,1,1),H380&lt;=DATE(2099,12,31)),AND(ISNUMBER(B380),B380&gt;=DATE(1950,1,1),B380&lt;=DATE(2099,12,31))),H380&lt;B380,FALSE)),"Check inputs","OK"))))</f>
        <v/>
      </c>
    </row>
    <row r="381" spans="1:11" x14ac:dyDescent="0.25">
      <c r="A381" s="16"/>
      <c r="B381" s="17"/>
      <c r="C381" s="18"/>
      <c r="D381" s="16"/>
      <c r="E381" s="19"/>
      <c r="F381" s="16"/>
      <c r="G381" s="19"/>
      <c r="H381" s="17"/>
      <c r="I381" s="20" t="str">
        <f>IF(NOT(COUNTA(A381:H381)&gt;0),"",IF(NOT(AND(ISNUMBER(B381),B381&gt;=DATE(1950,1,1),B381&lt;=DATE(2099,12,31))),"",IF(F381="Pending",IF(AND(ISNUMBER(Dashboard!$B$4),Dashboard!$B$4&gt;=DATE(1950,1,1),Dashboard!$B$4&lt;=DATE(2099,12,31)),Dashboard!$B$4-B381,""),IF(AND(ISNUMBER(H381),H381&gt;=DATE(1950,1,1),H381&lt;=DATE(2099,12,31)),H381-B381,""))))</f>
        <v/>
      </c>
      <c r="J381" s="21" t="str">
        <f>IF(NOT(COUNTA(A381:H381)&gt;0),"",IF(NOT(AND(ISNUMBER('Change Orders'!$B$2),'Change Orders'!$B$2&gt;=0,'Change Orders'!$B$2&lt;=1000000000)),"Check data",'Change Orders'!$B$2+SUMIFS($G$5:G381,$F$5:F381,"Approved")))</f>
        <v/>
      </c>
      <c r="K381" s="22" t="str">
        <f>IF(NOT(COUNTA(A381:H381)&gt;0),"",IF(LEN(A381)=0,"Check ID",IF(SUMPRODUCT(--($A$5:$A$501=A381))&gt;1,"Duplicate ID",IF(OR(NOT(AND(ISNUMBER(B381),B381&gt;=DATE(1950,1,1),B381&lt;=DATE(2099,12,31))),NOT(OR(F381="Pending",F381="Approved",F381="Rejected",F381="Void")),AND(LEN(D381)&gt;0,NOT(OR(D381="Owner",D381="GC",D381="Field",D381="Design team"))),NOT(ISNUMBER(E381)),E381&lt;-100000000,E381&gt;100000000,AND(LEN(G381)&gt;0,OR(NOT(ISNUMBER(G381)),G381&lt;-100000000,G381&gt;100000000)),AND(F381="Approved",LEN(G381)=0),AND(LEN(G381)&gt;0,F381&lt;&gt;"Approved"),AND(OR(F381="Approved",F381="Rejected",F381="Void"),LEN(H381)=0),AND(LEN(H381)&gt;0,NOT(AND(ISNUMBER(H381),H381&gt;=DATE(1950,1,1),H381&lt;=DATE(2099,12,31)))),IF(AND(AND(ISNUMBER(H381),H381&gt;=DATE(1950,1,1),H381&lt;=DATE(2099,12,31)),AND(ISNUMBER(B381),B381&gt;=DATE(1950,1,1),B381&lt;=DATE(2099,12,31))),H381&lt;B381,FALSE)),"Check inputs","OK"))))</f>
        <v/>
      </c>
    </row>
    <row r="382" spans="1:11" x14ac:dyDescent="0.25">
      <c r="A382" s="16"/>
      <c r="B382" s="17"/>
      <c r="C382" s="18"/>
      <c r="D382" s="16"/>
      <c r="E382" s="19"/>
      <c r="F382" s="16"/>
      <c r="G382" s="19"/>
      <c r="H382" s="17"/>
      <c r="I382" s="20" t="str">
        <f>IF(NOT(COUNTA(A382:H382)&gt;0),"",IF(NOT(AND(ISNUMBER(B382),B382&gt;=DATE(1950,1,1),B382&lt;=DATE(2099,12,31))),"",IF(F382="Pending",IF(AND(ISNUMBER(Dashboard!$B$4),Dashboard!$B$4&gt;=DATE(1950,1,1),Dashboard!$B$4&lt;=DATE(2099,12,31)),Dashboard!$B$4-B382,""),IF(AND(ISNUMBER(H382),H382&gt;=DATE(1950,1,1),H382&lt;=DATE(2099,12,31)),H382-B382,""))))</f>
        <v/>
      </c>
      <c r="J382" s="21" t="str">
        <f>IF(NOT(COUNTA(A382:H382)&gt;0),"",IF(NOT(AND(ISNUMBER('Change Orders'!$B$2),'Change Orders'!$B$2&gt;=0,'Change Orders'!$B$2&lt;=1000000000)),"Check data",'Change Orders'!$B$2+SUMIFS($G$5:G382,$F$5:F382,"Approved")))</f>
        <v/>
      </c>
      <c r="K382" s="22" t="str">
        <f>IF(NOT(COUNTA(A382:H382)&gt;0),"",IF(LEN(A382)=0,"Check ID",IF(SUMPRODUCT(--($A$5:$A$501=A382))&gt;1,"Duplicate ID",IF(OR(NOT(AND(ISNUMBER(B382),B382&gt;=DATE(1950,1,1),B382&lt;=DATE(2099,12,31))),NOT(OR(F382="Pending",F382="Approved",F382="Rejected",F382="Void")),AND(LEN(D382)&gt;0,NOT(OR(D382="Owner",D382="GC",D382="Field",D382="Design team"))),NOT(ISNUMBER(E382)),E382&lt;-100000000,E382&gt;100000000,AND(LEN(G382)&gt;0,OR(NOT(ISNUMBER(G382)),G382&lt;-100000000,G382&gt;100000000)),AND(F382="Approved",LEN(G382)=0),AND(LEN(G382)&gt;0,F382&lt;&gt;"Approved"),AND(OR(F382="Approved",F382="Rejected",F382="Void"),LEN(H382)=0),AND(LEN(H382)&gt;0,NOT(AND(ISNUMBER(H382),H382&gt;=DATE(1950,1,1),H382&lt;=DATE(2099,12,31)))),IF(AND(AND(ISNUMBER(H382),H382&gt;=DATE(1950,1,1),H382&lt;=DATE(2099,12,31)),AND(ISNUMBER(B382),B382&gt;=DATE(1950,1,1),B382&lt;=DATE(2099,12,31))),H382&lt;B382,FALSE)),"Check inputs","OK"))))</f>
        <v/>
      </c>
    </row>
    <row r="383" spans="1:11" x14ac:dyDescent="0.25">
      <c r="A383" s="16"/>
      <c r="B383" s="17"/>
      <c r="C383" s="18"/>
      <c r="D383" s="16"/>
      <c r="E383" s="19"/>
      <c r="F383" s="16"/>
      <c r="G383" s="19"/>
      <c r="H383" s="17"/>
      <c r="I383" s="20" t="str">
        <f>IF(NOT(COUNTA(A383:H383)&gt;0),"",IF(NOT(AND(ISNUMBER(B383),B383&gt;=DATE(1950,1,1),B383&lt;=DATE(2099,12,31))),"",IF(F383="Pending",IF(AND(ISNUMBER(Dashboard!$B$4),Dashboard!$B$4&gt;=DATE(1950,1,1),Dashboard!$B$4&lt;=DATE(2099,12,31)),Dashboard!$B$4-B383,""),IF(AND(ISNUMBER(H383),H383&gt;=DATE(1950,1,1),H383&lt;=DATE(2099,12,31)),H383-B383,""))))</f>
        <v/>
      </c>
      <c r="J383" s="21" t="str">
        <f>IF(NOT(COUNTA(A383:H383)&gt;0),"",IF(NOT(AND(ISNUMBER('Change Orders'!$B$2),'Change Orders'!$B$2&gt;=0,'Change Orders'!$B$2&lt;=1000000000)),"Check data",'Change Orders'!$B$2+SUMIFS($G$5:G383,$F$5:F383,"Approved")))</f>
        <v/>
      </c>
      <c r="K383" s="22" t="str">
        <f>IF(NOT(COUNTA(A383:H383)&gt;0),"",IF(LEN(A383)=0,"Check ID",IF(SUMPRODUCT(--($A$5:$A$501=A383))&gt;1,"Duplicate ID",IF(OR(NOT(AND(ISNUMBER(B383),B383&gt;=DATE(1950,1,1),B383&lt;=DATE(2099,12,31))),NOT(OR(F383="Pending",F383="Approved",F383="Rejected",F383="Void")),AND(LEN(D383)&gt;0,NOT(OR(D383="Owner",D383="GC",D383="Field",D383="Design team"))),NOT(ISNUMBER(E383)),E383&lt;-100000000,E383&gt;100000000,AND(LEN(G383)&gt;0,OR(NOT(ISNUMBER(G383)),G383&lt;-100000000,G383&gt;100000000)),AND(F383="Approved",LEN(G383)=0),AND(LEN(G383)&gt;0,F383&lt;&gt;"Approved"),AND(OR(F383="Approved",F383="Rejected",F383="Void"),LEN(H383)=0),AND(LEN(H383)&gt;0,NOT(AND(ISNUMBER(H383),H383&gt;=DATE(1950,1,1),H383&lt;=DATE(2099,12,31)))),IF(AND(AND(ISNUMBER(H383),H383&gt;=DATE(1950,1,1),H383&lt;=DATE(2099,12,31)),AND(ISNUMBER(B383),B383&gt;=DATE(1950,1,1),B383&lt;=DATE(2099,12,31))),H383&lt;B383,FALSE)),"Check inputs","OK"))))</f>
        <v/>
      </c>
    </row>
    <row r="384" spans="1:11" x14ac:dyDescent="0.25">
      <c r="A384" s="16"/>
      <c r="B384" s="17"/>
      <c r="C384" s="18"/>
      <c r="D384" s="16"/>
      <c r="E384" s="19"/>
      <c r="F384" s="16"/>
      <c r="G384" s="19"/>
      <c r="H384" s="17"/>
      <c r="I384" s="20" t="str">
        <f>IF(NOT(COUNTA(A384:H384)&gt;0),"",IF(NOT(AND(ISNUMBER(B384),B384&gt;=DATE(1950,1,1),B384&lt;=DATE(2099,12,31))),"",IF(F384="Pending",IF(AND(ISNUMBER(Dashboard!$B$4),Dashboard!$B$4&gt;=DATE(1950,1,1),Dashboard!$B$4&lt;=DATE(2099,12,31)),Dashboard!$B$4-B384,""),IF(AND(ISNUMBER(H384),H384&gt;=DATE(1950,1,1),H384&lt;=DATE(2099,12,31)),H384-B384,""))))</f>
        <v/>
      </c>
      <c r="J384" s="21" t="str">
        <f>IF(NOT(COUNTA(A384:H384)&gt;0),"",IF(NOT(AND(ISNUMBER('Change Orders'!$B$2),'Change Orders'!$B$2&gt;=0,'Change Orders'!$B$2&lt;=1000000000)),"Check data",'Change Orders'!$B$2+SUMIFS($G$5:G384,$F$5:F384,"Approved")))</f>
        <v/>
      </c>
      <c r="K384" s="22" t="str">
        <f>IF(NOT(COUNTA(A384:H384)&gt;0),"",IF(LEN(A384)=0,"Check ID",IF(SUMPRODUCT(--($A$5:$A$501=A384))&gt;1,"Duplicate ID",IF(OR(NOT(AND(ISNUMBER(B384),B384&gt;=DATE(1950,1,1),B384&lt;=DATE(2099,12,31))),NOT(OR(F384="Pending",F384="Approved",F384="Rejected",F384="Void")),AND(LEN(D384)&gt;0,NOT(OR(D384="Owner",D384="GC",D384="Field",D384="Design team"))),NOT(ISNUMBER(E384)),E384&lt;-100000000,E384&gt;100000000,AND(LEN(G384)&gt;0,OR(NOT(ISNUMBER(G384)),G384&lt;-100000000,G384&gt;100000000)),AND(F384="Approved",LEN(G384)=0),AND(LEN(G384)&gt;0,F384&lt;&gt;"Approved"),AND(OR(F384="Approved",F384="Rejected",F384="Void"),LEN(H384)=0),AND(LEN(H384)&gt;0,NOT(AND(ISNUMBER(H384),H384&gt;=DATE(1950,1,1),H384&lt;=DATE(2099,12,31)))),IF(AND(AND(ISNUMBER(H384),H384&gt;=DATE(1950,1,1),H384&lt;=DATE(2099,12,31)),AND(ISNUMBER(B384),B384&gt;=DATE(1950,1,1),B384&lt;=DATE(2099,12,31))),H384&lt;B384,FALSE)),"Check inputs","OK"))))</f>
        <v/>
      </c>
    </row>
    <row r="385" spans="1:11" x14ac:dyDescent="0.25">
      <c r="A385" s="16"/>
      <c r="B385" s="17"/>
      <c r="C385" s="18"/>
      <c r="D385" s="16"/>
      <c r="E385" s="19"/>
      <c r="F385" s="16"/>
      <c r="G385" s="19"/>
      <c r="H385" s="17"/>
      <c r="I385" s="20" t="str">
        <f>IF(NOT(COUNTA(A385:H385)&gt;0),"",IF(NOT(AND(ISNUMBER(B385),B385&gt;=DATE(1950,1,1),B385&lt;=DATE(2099,12,31))),"",IF(F385="Pending",IF(AND(ISNUMBER(Dashboard!$B$4),Dashboard!$B$4&gt;=DATE(1950,1,1),Dashboard!$B$4&lt;=DATE(2099,12,31)),Dashboard!$B$4-B385,""),IF(AND(ISNUMBER(H385),H385&gt;=DATE(1950,1,1),H385&lt;=DATE(2099,12,31)),H385-B385,""))))</f>
        <v/>
      </c>
      <c r="J385" s="21" t="str">
        <f>IF(NOT(COUNTA(A385:H385)&gt;0),"",IF(NOT(AND(ISNUMBER('Change Orders'!$B$2),'Change Orders'!$B$2&gt;=0,'Change Orders'!$B$2&lt;=1000000000)),"Check data",'Change Orders'!$B$2+SUMIFS($G$5:G385,$F$5:F385,"Approved")))</f>
        <v/>
      </c>
      <c r="K385" s="22" t="str">
        <f>IF(NOT(COUNTA(A385:H385)&gt;0),"",IF(LEN(A385)=0,"Check ID",IF(SUMPRODUCT(--($A$5:$A$501=A385))&gt;1,"Duplicate ID",IF(OR(NOT(AND(ISNUMBER(B385),B385&gt;=DATE(1950,1,1),B385&lt;=DATE(2099,12,31))),NOT(OR(F385="Pending",F385="Approved",F385="Rejected",F385="Void")),AND(LEN(D385)&gt;0,NOT(OR(D385="Owner",D385="GC",D385="Field",D385="Design team"))),NOT(ISNUMBER(E385)),E385&lt;-100000000,E385&gt;100000000,AND(LEN(G385)&gt;0,OR(NOT(ISNUMBER(G385)),G385&lt;-100000000,G385&gt;100000000)),AND(F385="Approved",LEN(G385)=0),AND(LEN(G385)&gt;0,F385&lt;&gt;"Approved"),AND(OR(F385="Approved",F385="Rejected",F385="Void"),LEN(H385)=0),AND(LEN(H385)&gt;0,NOT(AND(ISNUMBER(H385),H385&gt;=DATE(1950,1,1),H385&lt;=DATE(2099,12,31)))),IF(AND(AND(ISNUMBER(H385),H385&gt;=DATE(1950,1,1),H385&lt;=DATE(2099,12,31)),AND(ISNUMBER(B385),B385&gt;=DATE(1950,1,1),B385&lt;=DATE(2099,12,31))),H385&lt;B385,FALSE)),"Check inputs","OK"))))</f>
        <v/>
      </c>
    </row>
    <row r="386" spans="1:11" x14ac:dyDescent="0.25">
      <c r="A386" s="16"/>
      <c r="B386" s="17"/>
      <c r="C386" s="18"/>
      <c r="D386" s="16"/>
      <c r="E386" s="19"/>
      <c r="F386" s="16"/>
      <c r="G386" s="19"/>
      <c r="H386" s="17"/>
      <c r="I386" s="20" t="str">
        <f>IF(NOT(COUNTA(A386:H386)&gt;0),"",IF(NOT(AND(ISNUMBER(B386),B386&gt;=DATE(1950,1,1),B386&lt;=DATE(2099,12,31))),"",IF(F386="Pending",IF(AND(ISNUMBER(Dashboard!$B$4),Dashboard!$B$4&gt;=DATE(1950,1,1),Dashboard!$B$4&lt;=DATE(2099,12,31)),Dashboard!$B$4-B386,""),IF(AND(ISNUMBER(H386),H386&gt;=DATE(1950,1,1),H386&lt;=DATE(2099,12,31)),H386-B386,""))))</f>
        <v/>
      </c>
      <c r="J386" s="21" t="str">
        <f>IF(NOT(COUNTA(A386:H386)&gt;0),"",IF(NOT(AND(ISNUMBER('Change Orders'!$B$2),'Change Orders'!$B$2&gt;=0,'Change Orders'!$B$2&lt;=1000000000)),"Check data",'Change Orders'!$B$2+SUMIFS($G$5:G386,$F$5:F386,"Approved")))</f>
        <v/>
      </c>
      <c r="K386" s="22" t="str">
        <f>IF(NOT(COUNTA(A386:H386)&gt;0),"",IF(LEN(A386)=0,"Check ID",IF(SUMPRODUCT(--($A$5:$A$501=A386))&gt;1,"Duplicate ID",IF(OR(NOT(AND(ISNUMBER(B386),B386&gt;=DATE(1950,1,1),B386&lt;=DATE(2099,12,31))),NOT(OR(F386="Pending",F386="Approved",F386="Rejected",F386="Void")),AND(LEN(D386)&gt;0,NOT(OR(D386="Owner",D386="GC",D386="Field",D386="Design team"))),NOT(ISNUMBER(E386)),E386&lt;-100000000,E386&gt;100000000,AND(LEN(G386)&gt;0,OR(NOT(ISNUMBER(G386)),G386&lt;-100000000,G386&gt;100000000)),AND(F386="Approved",LEN(G386)=0),AND(LEN(G386)&gt;0,F386&lt;&gt;"Approved"),AND(OR(F386="Approved",F386="Rejected",F386="Void"),LEN(H386)=0),AND(LEN(H386)&gt;0,NOT(AND(ISNUMBER(H386),H386&gt;=DATE(1950,1,1),H386&lt;=DATE(2099,12,31)))),IF(AND(AND(ISNUMBER(H386),H386&gt;=DATE(1950,1,1),H386&lt;=DATE(2099,12,31)),AND(ISNUMBER(B386),B386&gt;=DATE(1950,1,1),B386&lt;=DATE(2099,12,31))),H386&lt;B386,FALSE)),"Check inputs","OK"))))</f>
        <v/>
      </c>
    </row>
    <row r="387" spans="1:11" x14ac:dyDescent="0.25">
      <c r="A387" s="16"/>
      <c r="B387" s="17"/>
      <c r="C387" s="18"/>
      <c r="D387" s="16"/>
      <c r="E387" s="19"/>
      <c r="F387" s="16"/>
      <c r="G387" s="19"/>
      <c r="H387" s="17"/>
      <c r="I387" s="20" t="str">
        <f>IF(NOT(COUNTA(A387:H387)&gt;0),"",IF(NOT(AND(ISNUMBER(B387),B387&gt;=DATE(1950,1,1),B387&lt;=DATE(2099,12,31))),"",IF(F387="Pending",IF(AND(ISNUMBER(Dashboard!$B$4),Dashboard!$B$4&gt;=DATE(1950,1,1),Dashboard!$B$4&lt;=DATE(2099,12,31)),Dashboard!$B$4-B387,""),IF(AND(ISNUMBER(H387),H387&gt;=DATE(1950,1,1),H387&lt;=DATE(2099,12,31)),H387-B387,""))))</f>
        <v/>
      </c>
      <c r="J387" s="21" t="str">
        <f>IF(NOT(COUNTA(A387:H387)&gt;0),"",IF(NOT(AND(ISNUMBER('Change Orders'!$B$2),'Change Orders'!$B$2&gt;=0,'Change Orders'!$B$2&lt;=1000000000)),"Check data",'Change Orders'!$B$2+SUMIFS($G$5:G387,$F$5:F387,"Approved")))</f>
        <v/>
      </c>
      <c r="K387" s="22" t="str">
        <f>IF(NOT(COUNTA(A387:H387)&gt;0),"",IF(LEN(A387)=0,"Check ID",IF(SUMPRODUCT(--($A$5:$A$501=A387))&gt;1,"Duplicate ID",IF(OR(NOT(AND(ISNUMBER(B387),B387&gt;=DATE(1950,1,1),B387&lt;=DATE(2099,12,31))),NOT(OR(F387="Pending",F387="Approved",F387="Rejected",F387="Void")),AND(LEN(D387)&gt;0,NOT(OR(D387="Owner",D387="GC",D387="Field",D387="Design team"))),NOT(ISNUMBER(E387)),E387&lt;-100000000,E387&gt;100000000,AND(LEN(G387)&gt;0,OR(NOT(ISNUMBER(G387)),G387&lt;-100000000,G387&gt;100000000)),AND(F387="Approved",LEN(G387)=0),AND(LEN(G387)&gt;0,F387&lt;&gt;"Approved"),AND(OR(F387="Approved",F387="Rejected",F387="Void"),LEN(H387)=0),AND(LEN(H387)&gt;0,NOT(AND(ISNUMBER(H387),H387&gt;=DATE(1950,1,1),H387&lt;=DATE(2099,12,31)))),IF(AND(AND(ISNUMBER(H387),H387&gt;=DATE(1950,1,1),H387&lt;=DATE(2099,12,31)),AND(ISNUMBER(B387),B387&gt;=DATE(1950,1,1),B387&lt;=DATE(2099,12,31))),H387&lt;B387,FALSE)),"Check inputs","OK"))))</f>
        <v/>
      </c>
    </row>
    <row r="388" spans="1:11" x14ac:dyDescent="0.25">
      <c r="A388" s="16"/>
      <c r="B388" s="17"/>
      <c r="C388" s="18"/>
      <c r="D388" s="16"/>
      <c r="E388" s="19"/>
      <c r="F388" s="16"/>
      <c r="G388" s="19"/>
      <c r="H388" s="17"/>
      <c r="I388" s="20" t="str">
        <f>IF(NOT(COUNTA(A388:H388)&gt;0),"",IF(NOT(AND(ISNUMBER(B388),B388&gt;=DATE(1950,1,1),B388&lt;=DATE(2099,12,31))),"",IF(F388="Pending",IF(AND(ISNUMBER(Dashboard!$B$4),Dashboard!$B$4&gt;=DATE(1950,1,1),Dashboard!$B$4&lt;=DATE(2099,12,31)),Dashboard!$B$4-B388,""),IF(AND(ISNUMBER(H388),H388&gt;=DATE(1950,1,1),H388&lt;=DATE(2099,12,31)),H388-B388,""))))</f>
        <v/>
      </c>
      <c r="J388" s="21" t="str">
        <f>IF(NOT(COUNTA(A388:H388)&gt;0),"",IF(NOT(AND(ISNUMBER('Change Orders'!$B$2),'Change Orders'!$B$2&gt;=0,'Change Orders'!$B$2&lt;=1000000000)),"Check data",'Change Orders'!$B$2+SUMIFS($G$5:G388,$F$5:F388,"Approved")))</f>
        <v/>
      </c>
      <c r="K388" s="22" t="str">
        <f>IF(NOT(COUNTA(A388:H388)&gt;0),"",IF(LEN(A388)=0,"Check ID",IF(SUMPRODUCT(--($A$5:$A$501=A388))&gt;1,"Duplicate ID",IF(OR(NOT(AND(ISNUMBER(B388),B388&gt;=DATE(1950,1,1),B388&lt;=DATE(2099,12,31))),NOT(OR(F388="Pending",F388="Approved",F388="Rejected",F388="Void")),AND(LEN(D388)&gt;0,NOT(OR(D388="Owner",D388="GC",D388="Field",D388="Design team"))),NOT(ISNUMBER(E388)),E388&lt;-100000000,E388&gt;100000000,AND(LEN(G388)&gt;0,OR(NOT(ISNUMBER(G388)),G388&lt;-100000000,G388&gt;100000000)),AND(F388="Approved",LEN(G388)=0),AND(LEN(G388)&gt;0,F388&lt;&gt;"Approved"),AND(OR(F388="Approved",F388="Rejected",F388="Void"),LEN(H388)=0),AND(LEN(H388)&gt;0,NOT(AND(ISNUMBER(H388),H388&gt;=DATE(1950,1,1),H388&lt;=DATE(2099,12,31)))),IF(AND(AND(ISNUMBER(H388),H388&gt;=DATE(1950,1,1),H388&lt;=DATE(2099,12,31)),AND(ISNUMBER(B388),B388&gt;=DATE(1950,1,1),B388&lt;=DATE(2099,12,31))),H388&lt;B388,FALSE)),"Check inputs","OK"))))</f>
        <v/>
      </c>
    </row>
    <row r="389" spans="1:11" x14ac:dyDescent="0.25">
      <c r="A389" s="16"/>
      <c r="B389" s="17"/>
      <c r="C389" s="18"/>
      <c r="D389" s="16"/>
      <c r="E389" s="19"/>
      <c r="F389" s="16"/>
      <c r="G389" s="19"/>
      <c r="H389" s="17"/>
      <c r="I389" s="20" t="str">
        <f>IF(NOT(COUNTA(A389:H389)&gt;0),"",IF(NOT(AND(ISNUMBER(B389),B389&gt;=DATE(1950,1,1),B389&lt;=DATE(2099,12,31))),"",IF(F389="Pending",IF(AND(ISNUMBER(Dashboard!$B$4),Dashboard!$B$4&gt;=DATE(1950,1,1),Dashboard!$B$4&lt;=DATE(2099,12,31)),Dashboard!$B$4-B389,""),IF(AND(ISNUMBER(H389),H389&gt;=DATE(1950,1,1),H389&lt;=DATE(2099,12,31)),H389-B389,""))))</f>
        <v/>
      </c>
      <c r="J389" s="21" t="str">
        <f>IF(NOT(COUNTA(A389:H389)&gt;0),"",IF(NOT(AND(ISNUMBER('Change Orders'!$B$2),'Change Orders'!$B$2&gt;=0,'Change Orders'!$B$2&lt;=1000000000)),"Check data",'Change Orders'!$B$2+SUMIFS($G$5:G389,$F$5:F389,"Approved")))</f>
        <v/>
      </c>
      <c r="K389" s="22" t="str">
        <f>IF(NOT(COUNTA(A389:H389)&gt;0),"",IF(LEN(A389)=0,"Check ID",IF(SUMPRODUCT(--($A$5:$A$501=A389))&gt;1,"Duplicate ID",IF(OR(NOT(AND(ISNUMBER(B389),B389&gt;=DATE(1950,1,1),B389&lt;=DATE(2099,12,31))),NOT(OR(F389="Pending",F389="Approved",F389="Rejected",F389="Void")),AND(LEN(D389)&gt;0,NOT(OR(D389="Owner",D389="GC",D389="Field",D389="Design team"))),NOT(ISNUMBER(E389)),E389&lt;-100000000,E389&gt;100000000,AND(LEN(G389)&gt;0,OR(NOT(ISNUMBER(G389)),G389&lt;-100000000,G389&gt;100000000)),AND(F389="Approved",LEN(G389)=0),AND(LEN(G389)&gt;0,F389&lt;&gt;"Approved"),AND(OR(F389="Approved",F389="Rejected",F389="Void"),LEN(H389)=0),AND(LEN(H389)&gt;0,NOT(AND(ISNUMBER(H389),H389&gt;=DATE(1950,1,1),H389&lt;=DATE(2099,12,31)))),IF(AND(AND(ISNUMBER(H389),H389&gt;=DATE(1950,1,1),H389&lt;=DATE(2099,12,31)),AND(ISNUMBER(B389),B389&gt;=DATE(1950,1,1),B389&lt;=DATE(2099,12,31))),H389&lt;B389,FALSE)),"Check inputs","OK"))))</f>
        <v/>
      </c>
    </row>
    <row r="390" spans="1:11" x14ac:dyDescent="0.25">
      <c r="A390" s="16"/>
      <c r="B390" s="17"/>
      <c r="C390" s="18"/>
      <c r="D390" s="16"/>
      <c r="E390" s="19"/>
      <c r="F390" s="16"/>
      <c r="G390" s="19"/>
      <c r="H390" s="17"/>
      <c r="I390" s="20" t="str">
        <f>IF(NOT(COUNTA(A390:H390)&gt;0),"",IF(NOT(AND(ISNUMBER(B390),B390&gt;=DATE(1950,1,1),B390&lt;=DATE(2099,12,31))),"",IF(F390="Pending",IF(AND(ISNUMBER(Dashboard!$B$4),Dashboard!$B$4&gt;=DATE(1950,1,1),Dashboard!$B$4&lt;=DATE(2099,12,31)),Dashboard!$B$4-B390,""),IF(AND(ISNUMBER(H390),H390&gt;=DATE(1950,1,1),H390&lt;=DATE(2099,12,31)),H390-B390,""))))</f>
        <v/>
      </c>
      <c r="J390" s="21" t="str">
        <f>IF(NOT(COUNTA(A390:H390)&gt;0),"",IF(NOT(AND(ISNUMBER('Change Orders'!$B$2),'Change Orders'!$B$2&gt;=0,'Change Orders'!$B$2&lt;=1000000000)),"Check data",'Change Orders'!$B$2+SUMIFS($G$5:G390,$F$5:F390,"Approved")))</f>
        <v/>
      </c>
      <c r="K390" s="22" t="str">
        <f>IF(NOT(COUNTA(A390:H390)&gt;0),"",IF(LEN(A390)=0,"Check ID",IF(SUMPRODUCT(--($A$5:$A$501=A390))&gt;1,"Duplicate ID",IF(OR(NOT(AND(ISNUMBER(B390),B390&gt;=DATE(1950,1,1),B390&lt;=DATE(2099,12,31))),NOT(OR(F390="Pending",F390="Approved",F390="Rejected",F390="Void")),AND(LEN(D390)&gt;0,NOT(OR(D390="Owner",D390="GC",D390="Field",D390="Design team"))),NOT(ISNUMBER(E390)),E390&lt;-100000000,E390&gt;100000000,AND(LEN(G390)&gt;0,OR(NOT(ISNUMBER(G390)),G390&lt;-100000000,G390&gt;100000000)),AND(F390="Approved",LEN(G390)=0),AND(LEN(G390)&gt;0,F390&lt;&gt;"Approved"),AND(OR(F390="Approved",F390="Rejected",F390="Void"),LEN(H390)=0),AND(LEN(H390)&gt;0,NOT(AND(ISNUMBER(H390),H390&gt;=DATE(1950,1,1),H390&lt;=DATE(2099,12,31)))),IF(AND(AND(ISNUMBER(H390),H390&gt;=DATE(1950,1,1),H390&lt;=DATE(2099,12,31)),AND(ISNUMBER(B390),B390&gt;=DATE(1950,1,1),B390&lt;=DATE(2099,12,31))),H390&lt;B390,FALSE)),"Check inputs","OK"))))</f>
        <v/>
      </c>
    </row>
    <row r="391" spans="1:11" x14ac:dyDescent="0.25">
      <c r="A391" s="16"/>
      <c r="B391" s="17"/>
      <c r="C391" s="18"/>
      <c r="D391" s="16"/>
      <c r="E391" s="19"/>
      <c r="F391" s="16"/>
      <c r="G391" s="19"/>
      <c r="H391" s="17"/>
      <c r="I391" s="20" t="str">
        <f>IF(NOT(COUNTA(A391:H391)&gt;0),"",IF(NOT(AND(ISNUMBER(B391),B391&gt;=DATE(1950,1,1),B391&lt;=DATE(2099,12,31))),"",IF(F391="Pending",IF(AND(ISNUMBER(Dashboard!$B$4),Dashboard!$B$4&gt;=DATE(1950,1,1),Dashboard!$B$4&lt;=DATE(2099,12,31)),Dashboard!$B$4-B391,""),IF(AND(ISNUMBER(H391),H391&gt;=DATE(1950,1,1),H391&lt;=DATE(2099,12,31)),H391-B391,""))))</f>
        <v/>
      </c>
      <c r="J391" s="21" t="str">
        <f>IF(NOT(COUNTA(A391:H391)&gt;0),"",IF(NOT(AND(ISNUMBER('Change Orders'!$B$2),'Change Orders'!$B$2&gt;=0,'Change Orders'!$B$2&lt;=1000000000)),"Check data",'Change Orders'!$B$2+SUMIFS($G$5:G391,$F$5:F391,"Approved")))</f>
        <v/>
      </c>
      <c r="K391" s="22" t="str">
        <f>IF(NOT(COUNTA(A391:H391)&gt;0),"",IF(LEN(A391)=0,"Check ID",IF(SUMPRODUCT(--($A$5:$A$501=A391))&gt;1,"Duplicate ID",IF(OR(NOT(AND(ISNUMBER(B391),B391&gt;=DATE(1950,1,1),B391&lt;=DATE(2099,12,31))),NOT(OR(F391="Pending",F391="Approved",F391="Rejected",F391="Void")),AND(LEN(D391)&gt;0,NOT(OR(D391="Owner",D391="GC",D391="Field",D391="Design team"))),NOT(ISNUMBER(E391)),E391&lt;-100000000,E391&gt;100000000,AND(LEN(G391)&gt;0,OR(NOT(ISNUMBER(G391)),G391&lt;-100000000,G391&gt;100000000)),AND(F391="Approved",LEN(G391)=0),AND(LEN(G391)&gt;0,F391&lt;&gt;"Approved"),AND(OR(F391="Approved",F391="Rejected",F391="Void"),LEN(H391)=0),AND(LEN(H391)&gt;0,NOT(AND(ISNUMBER(H391),H391&gt;=DATE(1950,1,1),H391&lt;=DATE(2099,12,31)))),IF(AND(AND(ISNUMBER(H391),H391&gt;=DATE(1950,1,1),H391&lt;=DATE(2099,12,31)),AND(ISNUMBER(B391),B391&gt;=DATE(1950,1,1),B391&lt;=DATE(2099,12,31))),H391&lt;B391,FALSE)),"Check inputs","OK"))))</f>
        <v/>
      </c>
    </row>
    <row r="392" spans="1:11" x14ac:dyDescent="0.25">
      <c r="A392" s="16"/>
      <c r="B392" s="17"/>
      <c r="C392" s="18"/>
      <c r="D392" s="16"/>
      <c r="E392" s="19"/>
      <c r="F392" s="16"/>
      <c r="G392" s="19"/>
      <c r="H392" s="17"/>
      <c r="I392" s="20" t="str">
        <f>IF(NOT(COUNTA(A392:H392)&gt;0),"",IF(NOT(AND(ISNUMBER(B392),B392&gt;=DATE(1950,1,1),B392&lt;=DATE(2099,12,31))),"",IF(F392="Pending",IF(AND(ISNUMBER(Dashboard!$B$4),Dashboard!$B$4&gt;=DATE(1950,1,1),Dashboard!$B$4&lt;=DATE(2099,12,31)),Dashboard!$B$4-B392,""),IF(AND(ISNUMBER(H392),H392&gt;=DATE(1950,1,1),H392&lt;=DATE(2099,12,31)),H392-B392,""))))</f>
        <v/>
      </c>
      <c r="J392" s="21" t="str">
        <f>IF(NOT(COUNTA(A392:H392)&gt;0),"",IF(NOT(AND(ISNUMBER('Change Orders'!$B$2),'Change Orders'!$B$2&gt;=0,'Change Orders'!$B$2&lt;=1000000000)),"Check data",'Change Orders'!$B$2+SUMIFS($G$5:G392,$F$5:F392,"Approved")))</f>
        <v/>
      </c>
      <c r="K392" s="22" t="str">
        <f>IF(NOT(COUNTA(A392:H392)&gt;0),"",IF(LEN(A392)=0,"Check ID",IF(SUMPRODUCT(--($A$5:$A$501=A392))&gt;1,"Duplicate ID",IF(OR(NOT(AND(ISNUMBER(B392),B392&gt;=DATE(1950,1,1),B392&lt;=DATE(2099,12,31))),NOT(OR(F392="Pending",F392="Approved",F392="Rejected",F392="Void")),AND(LEN(D392)&gt;0,NOT(OR(D392="Owner",D392="GC",D392="Field",D392="Design team"))),NOT(ISNUMBER(E392)),E392&lt;-100000000,E392&gt;100000000,AND(LEN(G392)&gt;0,OR(NOT(ISNUMBER(G392)),G392&lt;-100000000,G392&gt;100000000)),AND(F392="Approved",LEN(G392)=0),AND(LEN(G392)&gt;0,F392&lt;&gt;"Approved"),AND(OR(F392="Approved",F392="Rejected",F392="Void"),LEN(H392)=0),AND(LEN(H392)&gt;0,NOT(AND(ISNUMBER(H392),H392&gt;=DATE(1950,1,1),H392&lt;=DATE(2099,12,31)))),IF(AND(AND(ISNUMBER(H392),H392&gt;=DATE(1950,1,1),H392&lt;=DATE(2099,12,31)),AND(ISNUMBER(B392),B392&gt;=DATE(1950,1,1),B392&lt;=DATE(2099,12,31))),H392&lt;B392,FALSE)),"Check inputs","OK"))))</f>
        <v/>
      </c>
    </row>
    <row r="393" spans="1:11" x14ac:dyDescent="0.25">
      <c r="A393" s="16"/>
      <c r="B393" s="17"/>
      <c r="C393" s="18"/>
      <c r="D393" s="16"/>
      <c r="E393" s="19"/>
      <c r="F393" s="16"/>
      <c r="G393" s="19"/>
      <c r="H393" s="17"/>
      <c r="I393" s="20" t="str">
        <f>IF(NOT(COUNTA(A393:H393)&gt;0),"",IF(NOT(AND(ISNUMBER(B393),B393&gt;=DATE(1950,1,1),B393&lt;=DATE(2099,12,31))),"",IF(F393="Pending",IF(AND(ISNUMBER(Dashboard!$B$4),Dashboard!$B$4&gt;=DATE(1950,1,1),Dashboard!$B$4&lt;=DATE(2099,12,31)),Dashboard!$B$4-B393,""),IF(AND(ISNUMBER(H393),H393&gt;=DATE(1950,1,1),H393&lt;=DATE(2099,12,31)),H393-B393,""))))</f>
        <v/>
      </c>
      <c r="J393" s="21" t="str">
        <f>IF(NOT(COUNTA(A393:H393)&gt;0),"",IF(NOT(AND(ISNUMBER('Change Orders'!$B$2),'Change Orders'!$B$2&gt;=0,'Change Orders'!$B$2&lt;=1000000000)),"Check data",'Change Orders'!$B$2+SUMIFS($G$5:G393,$F$5:F393,"Approved")))</f>
        <v/>
      </c>
      <c r="K393" s="22" t="str">
        <f>IF(NOT(COUNTA(A393:H393)&gt;0),"",IF(LEN(A393)=0,"Check ID",IF(SUMPRODUCT(--($A$5:$A$501=A393))&gt;1,"Duplicate ID",IF(OR(NOT(AND(ISNUMBER(B393),B393&gt;=DATE(1950,1,1),B393&lt;=DATE(2099,12,31))),NOT(OR(F393="Pending",F393="Approved",F393="Rejected",F393="Void")),AND(LEN(D393)&gt;0,NOT(OR(D393="Owner",D393="GC",D393="Field",D393="Design team"))),NOT(ISNUMBER(E393)),E393&lt;-100000000,E393&gt;100000000,AND(LEN(G393)&gt;0,OR(NOT(ISNUMBER(G393)),G393&lt;-100000000,G393&gt;100000000)),AND(F393="Approved",LEN(G393)=0),AND(LEN(G393)&gt;0,F393&lt;&gt;"Approved"),AND(OR(F393="Approved",F393="Rejected",F393="Void"),LEN(H393)=0),AND(LEN(H393)&gt;0,NOT(AND(ISNUMBER(H393),H393&gt;=DATE(1950,1,1),H393&lt;=DATE(2099,12,31)))),IF(AND(AND(ISNUMBER(H393),H393&gt;=DATE(1950,1,1),H393&lt;=DATE(2099,12,31)),AND(ISNUMBER(B393),B393&gt;=DATE(1950,1,1),B393&lt;=DATE(2099,12,31))),H393&lt;B393,FALSE)),"Check inputs","OK"))))</f>
        <v/>
      </c>
    </row>
    <row r="394" spans="1:11" x14ac:dyDescent="0.25">
      <c r="A394" s="16"/>
      <c r="B394" s="17"/>
      <c r="C394" s="18"/>
      <c r="D394" s="16"/>
      <c r="E394" s="19"/>
      <c r="F394" s="16"/>
      <c r="G394" s="19"/>
      <c r="H394" s="17"/>
      <c r="I394" s="20" t="str">
        <f>IF(NOT(COUNTA(A394:H394)&gt;0),"",IF(NOT(AND(ISNUMBER(B394),B394&gt;=DATE(1950,1,1),B394&lt;=DATE(2099,12,31))),"",IF(F394="Pending",IF(AND(ISNUMBER(Dashboard!$B$4),Dashboard!$B$4&gt;=DATE(1950,1,1),Dashboard!$B$4&lt;=DATE(2099,12,31)),Dashboard!$B$4-B394,""),IF(AND(ISNUMBER(H394),H394&gt;=DATE(1950,1,1),H394&lt;=DATE(2099,12,31)),H394-B394,""))))</f>
        <v/>
      </c>
      <c r="J394" s="21" t="str">
        <f>IF(NOT(COUNTA(A394:H394)&gt;0),"",IF(NOT(AND(ISNUMBER('Change Orders'!$B$2),'Change Orders'!$B$2&gt;=0,'Change Orders'!$B$2&lt;=1000000000)),"Check data",'Change Orders'!$B$2+SUMIFS($G$5:G394,$F$5:F394,"Approved")))</f>
        <v/>
      </c>
      <c r="K394" s="22" t="str">
        <f>IF(NOT(COUNTA(A394:H394)&gt;0),"",IF(LEN(A394)=0,"Check ID",IF(SUMPRODUCT(--($A$5:$A$501=A394))&gt;1,"Duplicate ID",IF(OR(NOT(AND(ISNUMBER(B394),B394&gt;=DATE(1950,1,1),B394&lt;=DATE(2099,12,31))),NOT(OR(F394="Pending",F394="Approved",F394="Rejected",F394="Void")),AND(LEN(D394)&gt;0,NOT(OR(D394="Owner",D394="GC",D394="Field",D394="Design team"))),NOT(ISNUMBER(E394)),E394&lt;-100000000,E394&gt;100000000,AND(LEN(G394)&gt;0,OR(NOT(ISNUMBER(G394)),G394&lt;-100000000,G394&gt;100000000)),AND(F394="Approved",LEN(G394)=0),AND(LEN(G394)&gt;0,F394&lt;&gt;"Approved"),AND(OR(F394="Approved",F394="Rejected",F394="Void"),LEN(H394)=0),AND(LEN(H394)&gt;0,NOT(AND(ISNUMBER(H394),H394&gt;=DATE(1950,1,1),H394&lt;=DATE(2099,12,31)))),IF(AND(AND(ISNUMBER(H394),H394&gt;=DATE(1950,1,1),H394&lt;=DATE(2099,12,31)),AND(ISNUMBER(B394),B394&gt;=DATE(1950,1,1),B394&lt;=DATE(2099,12,31))),H394&lt;B394,FALSE)),"Check inputs","OK"))))</f>
        <v/>
      </c>
    </row>
    <row r="395" spans="1:11" x14ac:dyDescent="0.25">
      <c r="A395" s="16"/>
      <c r="B395" s="17"/>
      <c r="C395" s="18"/>
      <c r="D395" s="16"/>
      <c r="E395" s="19"/>
      <c r="F395" s="16"/>
      <c r="G395" s="19"/>
      <c r="H395" s="17"/>
      <c r="I395" s="20" t="str">
        <f>IF(NOT(COUNTA(A395:H395)&gt;0),"",IF(NOT(AND(ISNUMBER(B395),B395&gt;=DATE(1950,1,1),B395&lt;=DATE(2099,12,31))),"",IF(F395="Pending",IF(AND(ISNUMBER(Dashboard!$B$4),Dashboard!$B$4&gt;=DATE(1950,1,1),Dashboard!$B$4&lt;=DATE(2099,12,31)),Dashboard!$B$4-B395,""),IF(AND(ISNUMBER(H395),H395&gt;=DATE(1950,1,1),H395&lt;=DATE(2099,12,31)),H395-B395,""))))</f>
        <v/>
      </c>
      <c r="J395" s="21" t="str">
        <f>IF(NOT(COUNTA(A395:H395)&gt;0),"",IF(NOT(AND(ISNUMBER('Change Orders'!$B$2),'Change Orders'!$B$2&gt;=0,'Change Orders'!$B$2&lt;=1000000000)),"Check data",'Change Orders'!$B$2+SUMIFS($G$5:G395,$F$5:F395,"Approved")))</f>
        <v/>
      </c>
      <c r="K395" s="22" t="str">
        <f>IF(NOT(COUNTA(A395:H395)&gt;0),"",IF(LEN(A395)=0,"Check ID",IF(SUMPRODUCT(--($A$5:$A$501=A395))&gt;1,"Duplicate ID",IF(OR(NOT(AND(ISNUMBER(B395),B395&gt;=DATE(1950,1,1),B395&lt;=DATE(2099,12,31))),NOT(OR(F395="Pending",F395="Approved",F395="Rejected",F395="Void")),AND(LEN(D395)&gt;0,NOT(OR(D395="Owner",D395="GC",D395="Field",D395="Design team"))),NOT(ISNUMBER(E395)),E395&lt;-100000000,E395&gt;100000000,AND(LEN(G395)&gt;0,OR(NOT(ISNUMBER(G395)),G395&lt;-100000000,G395&gt;100000000)),AND(F395="Approved",LEN(G395)=0),AND(LEN(G395)&gt;0,F395&lt;&gt;"Approved"),AND(OR(F395="Approved",F395="Rejected",F395="Void"),LEN(H395)=0),AND(LEN(H395)&gt;0,NOT(AND(ISNUMBER(H395),H395&gt;=DATE(1950,1,1),H395&lt;=DATE(2099,12,31)))),IF(AND(AND(ISNUMBER(H395),H395&gt;=DATE(1950,1,1),H395&lt;=DATE(2099,12,31)),AND(ISNUMBER(B395),B395&gt;=DATE(1950,1,1),B395&lt;=DATE(2099,12,31))),H395&lt;B395,FALSE)),"Check inputs","OK"))))</f>
        <v/>
      </c>
    </row>
    <row r="396" spans="1:11" x14ac:dyDescent="0.25">
      <c r="A396" s="16"/>
      <c r="B396" s="17"/>
      <c r="C396" s="18"/>
      <c r="D396" s="16"/>
      <c r="E396" s="19"/>
      <c r="F396" s="16"/>
      <c r="G396" s="19"/>
      <c r="H396" s="17"/>
      <c r="I396" s="20" t="str">
        <f>IF(NOT(COUNTA(A396:H396)&gt;0),"",IF(NOT(AND(ISNUMBER(B396),B396&gt;=DATE(1950,1,1),B396&lt;=DATE(2099,12,31))),"",IF(F396="Pending",IF(AND(ISNUMBER(Dashboard!$B$4),Dashboard!$B$4&gt;=DATE(1950,1,1),Dashboard!$B$4&lt;=DATE(2099,12,31)),Dashboard!$B$4-B396,""),IF(AND(ISNUMBER(H396),H396&gt;=DATE(1950,1,1),H396&lt;=DATE(2099,12,31)),H396-B396,""))))</f>
        <v/>
      </c>
      <c r="J396" s="21" t="str">
        <f>IF(NOT(COUNTA(A396:H396)&gt;0),"",IF(NOT(AND(ISNUMBER('Change Orders'!$B$2),'Change Orders'!$B$2&gt;=0,'Change Orders'!$B$2&lt;=1000000000)),"Check data",'Change Orders'!$B$2+SUMIFS($G$5:G396,$F$5:F396,"Approved")))</f>
        <v/>
      </c>
      <c r="K396" s="22" t="str">
        <f>IF(NOT(COUNTA(A396:H396)&gt;0),"",IF(LEN(A396)=0,"Check ID",IF(SUMPRODUCT(--($A$5:$A$501=A396))&gt;1,"Duplicate ID",IF(OR(NOT(AND(ISNUMBER(B396),B396&gt;=DATE(1950,1,1),B396&lt;=DATE(2099,12,31))),NOT(OR(F396="Pending",F396="Approved",F396="Rejected",F396="Void")),AND(LEN(D396)&gt;0,NOT(OR(D396="Owner",D396="GC",D396="Field",D396="Design team"))),NOT(ISNUMBER(E396)),E396&lt;-100000000,E396&gt;100000000,AND(LEN(G396)&gt;0,OR(NOT(ISNUMBER(G396)),G396&lt;-100000000,G396&gt;100000000)),AND(F396="Approved",LEN(G396)=0),AND(LEN(G396)&gt;0,F396&lt;&gt;"Approved"),AND(OR(F396="Approved",F396="Rejected",F396="Void"),LEN(H396)=0),AND(LEN(H396)&gt;0,NOT(AND(ISNUMBER(H396),H396&gt;=DATE(1950,1,1),H396&lt;=DATE(2099,12,31)))),IF(AND(AND(ISNUMBER(H396),H396&gt;=DATE(1950,1,1),H396&lt;=DATE(2099,12,31)),AND(ISNUMBER(B396),B396&gt;=DATE(1950,1,1),B396&lt;=DATE(2099,12,31))),H396&lt;B396,FALSE)),"Check inputs","OK"))))</f>
        <v/>
      </c>
    </row>
    <row r="397" spans="1:11" x14ac:dyDescent="0.25">
      <c r="A397" s="16"/>
      <c r="B397" s="17"/>
      <c r="C397" s="18"/>
      <c r="D397" s="16"/>
      <c r="E397" s="19"/>
      <c r="F397" s="16"/>
      <c r="G397" s="19"/>
      <c r="H397" s="17"/>
      <c r="I397" s="20" t="str">
        <f>IF(NOT(COUNTA(A397:H397)&gt;0),"",IF(NOT(AND(ISNUMBER(B397),B397&gt;=DATE(1950,1,1),B397&lt;=DATE(2099,12,31))),"",IF(F397="Pending",IF(AND(ISNUMBER(Dashboard!$B$4),Dashboard!$B$4&gt;=DATE(1950,1,1),Dashboard!$B$4&lt;=DATE(2099,12,31)),Dashboard!$B$4-B397,""),IF(AND(ISNUMBER(H397),H397&gt;=DATE(1950,1,1),H397&lt;=DATE(2099,12,31)),H397-B397,""))))</f>
        <v/>
      </c>
      <c r="J397" s="21" t="str">
        <f>IF(NOT(COUNTA(A397:H397)&gt;0),"",IF(NOT(AND(ISNUMBER('Change Orders'!$B$2),'Change Orders'!$B$2&gt;=0,'Change Orders'!$B$2&lt;=1000000000)),"Check data",'Change Orders'!$B$2+SUMIFS($G$5:G397,$F$5:F397,"Approved")))</f>
        <v/>
      </c>
      <c r="K397" s="22" t="str">
        <f>IF(NOT(COUNTA(A397:H397)&gt;0),"",IF(LEN(A397)=0,"Check ID",IF(SUMPRODUCT(--($A$5:$A$501=A397))&gt;1,"Duplicate ID",IF(OR(NOT(AND(ISNUMBER(B397),B397&gt;=DATE(1950,1,1),B397&lt;=DATE(2099,12,31))),NOT(OR(F397="Pending",F397="Approved",F397="Rejected",F397="Void")),AND(LEN(D397)&gt;0,NOT(OR(D397="Owner",D397="GC",D397="Field",D397="Design team"))),NOT(ISNUMBER(E397)),E397&lt;-100000000,E397&gt;100000000,AND(LEN(G397)&gt;0,OR(NOT(ISNUMBER(G397)),G397&lt;-100000000,G397&gt;100000000)),AND(F397="Approved",LEN(G397)=0),AND(LEN(G397)&gt;0,F397&lt;&gt;"Approved"),AND(OR(F397="Approved",F397="Rejected",F397="Void"),LEN(H397)=0),AND(LEN(H397)&gt;0,NOT(AND(ISNUMBER(H397),H397&gt;=DATE(1950,1,1),H397&lt;=DATE(2099,12,31)))),IF(AND(AND(ISNUMBER(H397),H397&gt;=DATE(1950,1,1),H397&lt;=DATE(2099,12,31)),AND(ISNUMBER(B397),B397&gt;=DATE(1950,1,1),B397&lt;=DATE(2099,12,31))),H397&lt;B397,FALSE)),"Check inputs","OK"))))</f>
        <v/>
      </c>
    </row>
    <row r="398" spans="1:11" x14ac:dyDescent="0.25">
      <c r="A398" s="16"/>
      <c r="B398" s="17"/>
      <c r="C398" s="18"/>
      <c r="D398" s="16"/>
      <c r="E398" s="19"/>
      <c r="F398" s="16"/>
      <c r="G398" s="19"/>
      <c r="H398" s="17"/>
      <c r="I398" s="20" t="str">
        <f>IF(NOT(COUNTA(A398:H398)&gt;0),"",IF(NOT(AND(ISNUMBER(B398),B398&gt;=DATE(1950,1,1),B398&lt;=DATE(2099,12,31))),"",IF(F398="Pending",IF(AND(ISNUMBER(Dashboard!$B$4),Dashboard!$B$4&gt;=DATE(1950,1,1),Dashboard!$B$4&lt;=DATE(2099,12,31)),Dashboard!$B$4-B398,""),IF(AND(ISNUMBER(H398),H398&gt;=DATE(1950,1,1),H398&lt;=DATE(2099,12,31)),H398-B398,""))))</f>
        <v/>
      </c>
      <c r="J398" s="21" t="str">
        <f>IF(NOT(COUNTA(A398:H398)&gt;0),"",IF(NOT(AND(ISNUMBER('Change Orders'!$B$2),'Change Orders'!$B$2&gt;=0,'Change Orders'!$B$2&lt;=1000000000)),"Check data",'Change Orders'!$B$2+SUMIFS($G$5:G398,$F$5:F398,"Approved")))</f>
        <v/>
      </c>
      <c r="K398" s="22" t="str">
        <f>IF(NOT(COUNTA(A398:H398)&gt;0),"",IF(LEN(A398)=0,"Check ID",IF(SUMPRODUCT(--($A$5:$A$501=A398))&gt;1,"Duplicate ID",IF(OR(NOT(AND(ISNUMBER(B398),B398&gt;=DATE(1950,1,1),B398&lt;=DATE(2099,12,31))),NOT(OR(F398="Pending",F398="Approved",F398="Rejected",F398="Void")),AND(LEN(D398)&gt;0,NOT(OR(D398="Owner",D398="GC",D398="Field",D398="Design team"))),NOT(ISNUMBER(E398)),E398&lt;-100000000,E398&gt;100000000,AND(LEN(G398)&gt;0,OR(NOT(ISNUMBER(G398)),G398&lt;-100000000,G398&gt;100000000)),AND(F398="Approved",LEN(G398)=0),AND(LEN(G398)&gt;0,F398&lt;&gt;"Approved"),AND(OR(F398="Approved",F398="Rejected",F398="Void"),LEN(H398)=0),AND(LEN(H398)&gt;0,NOT(AND(ISNUMBER(H398),H398&gt;=DATE(1950,1,1),H398&lt;=DATE(2099,12,31)))),IF(AND(AND(ISNUMBER(H398),H398&gt;=DATE(1950,1,1),H398&lt;=DATE(2099,12,31)),AND(ISNUMBER(B398),B398&gt;=DATE(1950,1,1),B398&lt;=DATE(2099,12,31))),H398&lt;B398,FALSE)),"Check inputs","OK"))))</f>
        <v/>
      </c>
    </row>
    <row r="399" spans="1:11" x14ac:dyDescent="0.25">
      <c r="A399" s="16"/>
      <c r="B399" s="17"/>
      <c r="C399" s="18"/>
      <c r="D399" s="16"/>
      <c r="E399" s="19"/>
      <c r="F399" s="16"/>
      <c r="G399" s="19"/>
      <c r="H399" s="17"/>
      <c r="I399" s="20" t="str">
        <f>IF(NOT(COUNTA(A399:H399)&gt;0),"",IF(NOT(AND(ISNUMBER(B399),B399&gt;=DATE(1950,1,1),B399&lt;=DATE(2099,12,31))),"",IF(F399="Pending",IF(AND(ISNUMBER(Dashboard!$B$4),Dashboard!$B$4&gt;=DATE(1950,1,1),Dashboard!$B$4&lt;=DATE(2099,12,31)),Dashboard!$B$4-B399,""),IF(AND(ISNUMBER(H399),H399&gt;=DATE(1950,1,1),H399&lt;=DATE(2099,12,31)),H399-B399,""))))</f>
        <v/>
      </c>
      <c r="J399" s="21" t="str">
        <f>IF(NOT(COUNTA(A399:H399)&gt;0),"",IF(NOT(AND(ISNUMBER('Change Orders'!$B$2),'Change Orders'!$B$2&gt;=0,'Change Orders'!$B$2&lt;=1000000000)),"Check data",'Change Orders'!$B$2+SUMIFS($G$5:G399,$F$5:F399,"Approved")))</f>
        <v/>
      </c>
      <c r="K399" s="22" t="str">
        <f>IF(NOT(COUNTA(A399:H399)&gt;0),"",IF(LEN(A399)=0,"Check ID",IF(SUMPRODUCT(--($A$5:$A$501=A399))&gt;1,"Duplicate ID",IF(OR(NOT(AND(ISNUMBER(B399),B399&gt;=DATE(1950,1,1),B399&lt;=DATE(2099,12,31))),NOT(OR(F399="Pending",F399="Approved",F399="Rejected",F399="Void")),AND(LEN(D399)&gt;0,NOT(OR(D399="Owner",D399="GC",D399="Field",D399="Design team"))),NOT(ISNUMBER(E399)),E399&lt;-100000000,E399&gt;100000000,AND(LEN(G399)&gt;0,OR(NOT(ISNUMBER(G399)),G399&lt;-100000000,G399&gt;100000000)),AND(F399="Approved",LEN(G399)=0),AND(LEN(G399)&gt;0,F399&lt;&gt;"Approved"),AND(OR(F399="Approved",F399="Rejected",F399="Void"),LEN(H399)=0),AND(LEN(H399)&gt;0,NOT(AND(ISNUMBER(H399),H399&gt;=DATE(1950,1,1),H399&lt;=DATE(2099,12,31)))),IF(AND(AND(ISNUMBER(H399),H399&gt;=DATE(1950,1,1),H399&lt;=DATE(2099,12,31)),AND(ISNUMBER(B399),B399&gt;=DATE(1950,1,1),B399&lt;=DATE(2099,12,31))),H399&lt;B399,FALSE)),"Check inputs","OK"))))</f>
        <v/>
      </c>
    </row>
    <row r="400" spans="1:11" x14ac:dyDescent="0.25">
      <c r="A400" s="16"/>
      <c r="B400" s="17"/>
      <c r="C400" s="18"/>
      <c r="D400" s="16"/>
      <c r="E400" s="19"/>
      <c r="F400" s="16"/>
      <c r="G400" s="19"/>
      <c r="H400" s="17"/>
      <c r="I400" s="20" t="str">
        <f>IF(NOT(COUNTA(A400:H400)&gt;0),"",IF(NOT(AND(ISNUMBER(B400),B400&gt;=DATE(1950,1,1),B400&lt;=DATE(2099,12,31))),"",IF(F400="Pending",IF(AND(ISNUMBER(Dashboard!$B$4),Dashboard!$B$4&gt;=DATE(1950,1,1),Dashboard!$B$4&lt;=DATE(2099,12,31)),Dashboard!$B$4-B400,""),IF(AND(ISNUMBER(H400),H400&gt;=DATE(1950,1,1),H400&lt;=DATE(2099,12,31)),H400-B400,""))))</f>
        <v/>
      </c>
      <c r="J400" s="21" t="str">
        <f>IF(NOT(COUNTA(A400:H400)&gt;0),"",IF(NOT(AND(ISNUMBER('Change Orders'!$B$2),'Change Orders'!$B$2&gt;=0,'Change Orders'!$B$2&lt;=1000000000)),"Check data",'Change Orders'!$B$2+SUMIFS($G$5:G400,$F$5:F400,"Approved")))</f>
        <v/>
      </c>
      <c r="K400" s="22" t="str">
        <f>IF(NOT(COUNTA(A400:H400)&gt;0),"",IF(LEN(A400)=0,"Check ID",IF(SUMPRODUCT(--($A$5:$A$501=A400))&gt;1,"Duplicate ID",IF(OR(NOT(AND(ISNUMBER(B400),B400&gt;=DATE(1950,1,1),B400&lt;=DATE(2099,12,31))),NOT(OR(F400="Pending",F400="Approved",F400="Rejected",F400="Void")),AND(LEN(D400)&gt;0,NOT(OR(D400="Owner",D400="GC",D400="Field",D400="Design team"))),NOT(ISNUMBER(E400)),E400&lt;-100000000,E400&gt;100000000,AND(LEN(G400)&gt;0,OR(NOT(ISNUMBER(G400)),G400&lt;-100000000,G400&gt;100000000)),AND(F400="Approved",LEN(G400)=0),AND(LEN(G400)&gt;0,F400&lt;&gt;"Approved"),AND(OR(F400="Approved",F400="Rejected",F400="Void"),LEN(H400)=0),AND(LEN(H400)&gt;0,NOT(AND(ISNUMBER(H400),H400&gt;=DATE(1950,1,1),H400&lt;=DATE(2099,12,31)))),IF(AND(AND(ISNUMBER(H400),H400&gt;=DATE(1950,1,1),H400&lt;=DATE(2099,12,31)),AND(ISNUMBER(B400),B400&gt;=DATE(1950,1,1),B400&lt;=DATE(2099,12,31))),H400&lt;B400,FALSE)),"Check inputs","OK"))))</f>
        <v/>
      </c>
    </row>
    <row r="401" spans="1:11" x14ac:dyDescent="0.25">
      <c r="A401" s="16"/>
      <c r="B401" s="17"/>
      <c r="C401" s="18"/>
      <c r="D401" s="16"/>
      <c r="E401" s="19"/>
      <c r="F401" s="16"/>
      <c r="G401" s="19"/>
      <c r="H401" s="17"/>
      <c r="I401" s="20" t="str">
        <f>IF(NOT(COUNTA(A401:H401)&gt;0),"",IF(NOT(AND(ISNUMBER(B401),B401&gt;=DATE(1950,1,1),B401&lt;=DATE(2099,12,31))),"",IF(F401="Pending",IF(AND(ISNUMBER(Dashboard!$B$4),Dashboard!$B$4&gt;=DATE(1950,1,1),Dashboard!$B$4&lt;=DATE(2099,12,31)),Dashboard!$B$4-B401,""),IF(AND(ISNUMBER(H401),H401&gt;=DATE(1950,1,1),H401&lt;=DATE(2099,12,31)),H401-B401,""))))</f>
        <v/>
      </c>
      <c r="J401" s="21" t="str">
        <f>IF(NOT(COUNTA(A401:H401)&gt;0),"",IF(NOT(AND(ISNUMBER('Change Orders'!$B$2),'Change Orders'!$B$2&gt;=0,'Change Orders'!$B$2&lt;=1000000000)),"Check data",'Change Orders'!$B$2+SUMIFS($G$5:G401,$F$5:F401,"Approved")))</f>
        <v/>
      </c>
      <c r="K401" s="22" t="str">
        <f>IF(NOT(COUNTA(A401:H401)&gt;0),"",IF(LEN(A401)=0,"Check ID",IF(SUMPRODUCT(--($A$5:$A$501=A401))&gt;1,"Duplicate ID",IF(OR(NOT(AND(ISNUMBER(B401),B401&gt;=DATE(1950,1,1),B401&lt;=DATE(2099,12,31))),NOT(OR(F401="Pending",F401="Approved",F401="Rejected",F401="Void")),AND(LEN(D401)&gt;0,NOT(OR(D401="Owner",D401="GC",D401="Field",D401="Design team"))),NOT(ISNUMBER(E401)),E401&lt;-100000000,E401&gt;100000000,AND(LEN(G401)&gt;0,OR(NOT(ISNUMBER(G401)),G401&lt;-100000000,G401&gt;100000000)),AND(F401="Approved",LEN(G401)=0),AND(LEN(G401)&gt;0,F401&lt;&gt;"Approved"),AND(OR(F401="Approved",F401="Rejected",F401="Void"),LEN(H401)=0),AND(LEN(H401)&gt;0,NOT(AND(ISNUMBER(H401),H401&gt;=DATE(1950,1,1),H401&lt;=DATE(2099,12,31)))),IF(AND(AND(ISNUMBER(H401),H401&gt;=DATE(1950,1,1),H401&lt;=DATE(2099,12,31)),AND(ISNUMBER(B401),B401&gt;=DATE(1950,1,1),B401&lt;=DATE(2099,12,31))),H401&lt;B401,FALSE)),"Check inputs","OK"))))</f>
        <v/>
      </c>
    </row>
    <row r="402" spans="1:11" x14ac:dyDescent="0.25">
      <c r="A402" s="16"/>
      <c r="B402" s="17"/>
      <c r="C402" s="18"/>
      <c r="D402" s="16"/>
      <c r="E402" s="19"/>
      <c r="F402" s="16"/>
      <c r="G402" s="19"/>
      <c r="H402" s="17"/>
      <c r="I402" s="20" t="str">
        <f>IF(NOT(COUNTA(A402:H402)&gt;0),"",IF(NOT(AND(ISNUMBER(B402),B402&gt;=DATE(1950,1,1),B402&lt;=DATE(2099,12,31))),"",IF(F402="Pending",IF(AND(ISNUMBER(Dashboard!$B$4),Dashboard!$B$4&gt;=DATE(1950,1,1),Dashboard!$B$4&lt;=DATE(2099,12,31)),Dashboard!$B$4-B402,""),IF(AND(ISNUMBER(H402),H402&gt;=DATE(1950,1,1),H402&lt;=DATE(2099,12,31)),H402-B402,""))))</f>
        <v/>
      </c>
      <c r="J402" s="21" t="str">
        <f>IF(NOT(COUNTA(A402:H402)&gt;0),"",IF(NOT(AND(ISNUMBER('Change Orders'!$B$2),'Change Orders'!$B$2&gt;=0,'Change Orders'!$B$2&lt;=1000000000)),"Check data",'Change Orders'!$B$2+SUMIFS($G$5:G402,$F$5:F402,"Approved")))</f>
        <v/>
      </c>
      <c r="K402" s="22" t="str">
        <f>IF(NOT(COUNTA(A402:H402)&gt;0),"",IF(LEN(A402)=0,"Check ID",IF(SUMPRODUCT(--($A$5:$A$501=A402))&gt;1,"Duplicate ID",IF(OR(NOT(AND(ISNUMBER(B402),B402&gt;=DATE(1950,1,1),B402&lt;=DATE(2099,12,31))),NOT(OR(F402="Pending",F402="Approved",F402="Rejected",F402="Void")),AND(LEN(D402)&gt;0,NOT(OR(D402="Owner",D402="GC",D402="Field",D402="Design team"))),NOT(ISNUMBER(E402)),E402&lt;-100000000,E402&gt;100000000,AND(LEN(G402)&gt;0,OR(NOT(ISNUMBER(G402)),G402&lt;-100000000,G402&gt;100000000)),AND(F402="Approved",LEN(G402)=0),AND(LEN(G402)&gt;0,F402&lt;&gt;"Approved"),AND(OR(F402="Approved",F402="Rejected",F402="Void"),LEN(H402)=0),AND(LEN(H402)&gt;0,NOT(AND(ISNUMBER(H402),H402&gt;=DATE(1950,1,1),H402&lt;=DATE(2099,12,31)))),IF(AND(AND(ISNUMBER(H402),H402&gt;=DATE(1950,1,1),H402&lt;=DATE(2099,12,31)),AND(ISNUMBER(B402),B402&gt;=DATE(1950,1,1),B402&lt;=DATE(2099,12,31))),H402&lt;B402,FALSE)),"Check inputs","OK"))))</f>
        <v/>
      </c>
    </row>
    <row r="403" spans="1:11" x14ac:dyDescent="0.25">
      <c r="A403" s="16"/>
      <c r="B403" s="17"/>
      <c r="C403" s="18"/>
      <c r="D403" s="16"/>
      <c r="E403" s="19"/>
      <c r="F403" s="16"/>
      <c r="G403" s="19"/>
      <c r="H403" s="17"/>
      <c r="I403" s="20" t="str">
        <f>IF(NOT(COUNTA(A403:H403)&gt;0),"",IF(NOT(AND(ISNUMBER(B403),B403&gt;=DATE(1950,1,1),B403&lt;=DATE(2099,12,31))),"",IF(F403="Pending",IF(AND(ISNUMBER(Dashboard!$B$4),Dashboard!$B$4&gt;=DATE(1950,1,1),Dashboard!$B$4&lt;=DATE(2099,12,31)),Dashboard!$B$4-B403,""),IF(AND(ISNUMBER(H403),H403&gt;=DATE(1950,1,1),H403&lt;=DATE(2099,12,31)),H403-B403,""))))</f>
        <v/>
      </c>
      <c r="J403" s="21" t="str">
        <f>IF(NOT(COUNTA(A403:H403)&gt;0),"",IF(NOT(AND(ISNUMBER('Change Orders'!$B$2),'Change Orders'!$B$2&gt;=0,'Change Orders'!$B$2&lt;=1000000000)),"Check data",'Change Orders'!$B$2+SUMIFS($G$5:G403,$F$5:F403,"Approved")))</f>
        <v/>
      </c>
      <c r="K403" s="22" t="str">
        <f>IF(NOT(COUNTA(A403:H403)&gt;0),"",IF(LEN(A403)=0,"Check ID",IF(SUMPRODUCT(--($A$5:$A$501=A403))&gt;1,"Duplicate ID",IF(OR(NOT(AND(ISNUMBER(B403),B403&gt;=DATE(1950,1,1),B403&lt;=DATE(2099,12,31))),NOT(OR(F403="Pending",F403="Approved",F403="Rejected",F403="Void")),AND(LEN(D403)&gt;0,NOT(OR(D403="Owner",D403="GC",D403="Field",D403="Design team"))),NOT(ISNUMBER(E403)),E403&lt;-100000000,E403&gt;100000000,AND(LEN(G403)&gt;0,OR(NOT(ISNUMBER(G403)),G403&lt;-100000000,G403&gt;100000000)),AND(F403="Approved",LEN(G403)=0),AND(LEN(G403)&gt;0,F403&lt;&gt;"Approved"),AND(OR(F403="Approved",F403="Rejected",F403="Void"),LEN(H403)=0),AND(LEN(H403)&gt;0,NOT(AND(ISNUMBER(H403),H403&gt;=DATE(1950,1,1),H403&lt;=DATE(2099,12,31)))),IF(AND(AND(ISNUMBER(H403),H403&gt;=DATE(1950,1,1),H403&lt;=DATE(2099,12,31)),AND(ISNUMBER(B403),B403&gt;=DATE(1950,1,1),B403&lt;=DATE(2099,12,31))),H403&lt;B403,FALSE)),"Check inputs","OK"))))</f>
        <v/>
      </c>
    </row>
    <row r="404" spans="1:11" x14ac:dyDescent="0.25">
      <c r="A404" s="16"/>
      <c r="B404" s="17"/>
      <c r="C404" s="18"/>
      <c r="D404" s="16"/>
      <c r="E404" s="19"/>
      <c r="F404" s="16"/>
      <c r="G404" s="19"/>
      <c r="H404" s="17"/>
      <c r="I404" s="20" t="str">
        <f>IF(NOT(COUNTA(A404:H404)&gt;0),"",IF(NOT(AND(ISNUMBER(B404),B404&gt;=DATE(1950,1,1),B404&lt;=DATE(2099,12,31))),"",IF(F404="Pending",IF(AND(ISNUMBER(Dashboard!$B$4),Dashboard!$B$4&gt;=DATE(1950,1,1),Dashboard!$B$4&lt;=DATE(2099,12,31)),Dashboard!$B$4-B404,""),IF(AND(ISNUMBER(H404),H404&gt;=DATE(1950,1,1),H404&lt;=DATE(2099,12,31)),H404-B404,""))))</f>
        <v/>
      </c>
      <c r="J404" s="21" t="str">
        <f>IF(NOT(COUNTA(A404:H404)&gt;0),"",IF(NOT(AND(ISNUMBER('Change Orders'!$B$2),'Change Orders'!$B$2&gt;=0,'Change Orders'!$B$2&lt;=1000000000)),"Check data",'Change Orders'!$B$2+SUMIFS($G$5:G404,$F$5:F404,"Approved")))</f>
        <v/>
      </c>
      <c r="K404" s="22" t="str">
        <f>IF(NOT(COUNTA(A404:H404)&gt;0),"",IF(LEN(A404)=0,"Check ID",IF(SUMPRODUCT(--($A$5:$A$501=A404))&gt;1,"Duplicate ID",IF(OR(NOT(AND(ISNUMBER(B404),B404&gt;=DATE(1950,1,1),B404&lt;=DATE(2099,12,31))),NOT(OR(F404="Pending",F404="Approved",F404="Rejected",F404="Void")),AND(LEN(D404)&gt;0,NOT(OR(D404="Owner",D404="GC",D404="Field",D404="Design team"))),NOT(ISNUMBER(E404)),E404&lt;-100000000,E404&gt;100000000,AND(LEN(G404)&gt;0,OR(NOT(ISNUMBER(G404)),G404&lt;-100000000,G404&gt;100000000)),AND(F404="Approved",LEN(G404)=0),AND(LEN(G404)&gt;0,F404&lt;&gt;"Approved"),AND(OR(F404="Approved",F404="Rejected",F404="Void"),LEN(H404)=0),AND(LEN(H404)&gt;0,NOT(AND(ISNUMBER(H404),H404&gt;=DATE(1950,1,1),H404&lt;=DATE(2099,12,31)))),IF(AND(AND(ISNUMBER(H404),H404&gt;=DATE(1950,1,1),H404&lt;=DATE(2099,12,31)),AND(ISNUMBER(B404),B404&gt;=DATE(1950,1,1),B404&lt;=DATE(2099,12,31))),H404&lt;B404,FALSE)),"Check inputs","OK"))))</f>
        <v/>
      </c>
    </row>
    <row r="405" spans="1:11" x14ac:dyDescent="0.25">
      <c r="A405" s="16"/>
      <c r="B405" s="17"/>
      <c r="C405" s="18"/>
      <c r="D405" s="16"/>
      <c r="E405" s="19"/>
      <c r="F405" s="16"/>
      <c r="G405" s="19"/>
      <c r="H405" s="17"/>
      <c r="I405" s="20" t="str">
        <f>IF(NOT(COUNTA(A405:H405)&gt;0),"",IF(NOT(AND(ISNUMBER(B405),B405&gt;=DATE(1950,1,1),B405&lt;=DATE(2099,12,31))),"",IF(F405="Pending",IF(AND(ISNUMBER(Dashboard!$B$4),Dashboard!$B$4&gt;=DATE(1950,1,1),Dashboard!$B$4&lt;=DATE(2099,12,31)),Dashboard!$B$4-B405,""),IF(AND(ISNUMBER(H405),H405&gt;=DATE(1950,1,1),H405&lt;=DATE(2099,12,31)),H405-B405,""))))</f>
        <v/>
      </c>
      <c r="J405" s="21" t="str">
        <f>IF(NOT(COUNTA(A405:H405)&gt;0),"",IF(NOT(AND(ISNUMBER('Change Orders'!$B$2),'Change Orders'!$B$2&gt;=0,'Change Orders'!$B$2&lt;=1000000000)),"Check data",'Change Orders'!$B$2+SUMIFS($G$5:G405,$F$5:F405,"Approved")))</f>
        <v/>
      </c>
      <c r="K405" s="22" t="str">
        <f>IF(NOT(COUNTA(A405:H405)&gt;0),"",IF(LEN(A405)=0,"Check ID",IF(SUMPRODUCT(--($A$5:$A$501=A405))&gt;1,"Duplicate ID",IF(OR(NOT(AND(ISNUMBER(B405),B405&gt;=DATE(1950,1,1),B405&lt;=DATE(2099,12,31))),NOT(OR(F405="Pending",F405="Approved",F405="Rejected",F405="Void")),AND(LEN(D405)&gt;0,NOT(OR(D405="Owner",D405="GC",D405="Field",D405="Design team"))),NOT(ISNUMBER(E405)),E405&lt;-100000000,E405&gt;100000000,AND(LEN(G405)&gt;0,OR(NOT(ISNUMBER(G405)),G405&lt;-100000000,G405&gt;100000000)),AND(F405="Approved",LEN(G405)=0),AND(LEN(G405)&gt;0,F405&lt;&gt;"Approved"),AND(OR(F405="Approved",F405="Rejected",F405="Void"),LEN(H405)=0),AND(LEN(H405)&gt;0,NOT(AND(ISNUMBER(H405),H405&gt;=DATE(1950,1,1),H405&lt;=DATE(2099,12,31)))),IF(AND(AND(ISNUMBER(H405),H405&gt;=DATE(1950,1,1),H405&lt;=DATE(2099,12,31)),AND(ISNUMBER(B405),B405&gt;=DATE(1950,1,1),B405&lt;=DATE(2099,12,31))),H405&lt;B405,FALSE)),"Check inputs","OK"))))</f>
        <v/>
      </c>
    </row>
    <row r="406" spans="1:11" x14ac:dyDescent="0.25">
      <c r="A406" s="16"/>
      <c r="B406" s="17"/>
      <c r="C406" s="18"/>
      <c r="D406" s="16"/>
      <c r="E406" s="19"/>
      <c r="F406" s="16"/>
      <c r="G406" s="19"/>
      <c r="H406" s="17"/>
      <c r="I406" s="20" t="str">
        <f>IF(NOT(COUNTA(A406:H406)&gt;0),"",IF(NOT(AND(ISNUMBER(B406),B406&gt;=DATE(1950,1,1),B406&lt;=DATE(2099,12,31))),"",IF(F406="Pending",IF(AND(ISNUMBER(Dashboard!$B$4),Dashboard!$B$4&gt;=DATE(1950,1,1),Dashboard!$B$4&lt;=DATE(2099,12,31)),Dashboard!$B$4-B406,""),IF(AND(ISNUMBER(H406),H406&gt;=DATE(1950,1,1),H406&lt;=DATE(2099,12,31)),H406-B406,""))))</f>
        <v/>
      </c>
      <c r="J406" s="21" t="str">
        <f>IF(NOT(COUNTA(A406:H406)&gt;0),"",IF(NOT(AND(ISNUMBER('Change Orders'!$B$2),'Change Orders'!$B$2&gt;=0,'Change Orders'!$B$2&lt;=1000000000)),"Check data",'Change Orders'!$B$2+SUMIFS($G$5:G406,$F$5:F406,"Approved")))</f>
        <v/>
      </c>
      <c r="K406" s="22" t="str">
        <f>IF(NOT(COUNTA(A406:H406)&gt;0),"",IF(LEN(A406)=0,"Check ID",IF(SUMPRODUCT(--($A$5:$A$501=A406))&gt;1,"Duplicate ID",IF(OR(NOT(AND(ISNUMBER(B406),B406&gt;=DATE(1950,1,1),B406&lt;=DATE(2099,12,31))),NOT(OR(F406="Pending",F406="Approved",F406="Rejected",F406="Void")),AND(LEN(D406)&gt;0,NOT(OR(D406="Owner",D406="GC",D406="Field",D406="Design team"))),NOT(ISNUMBER(E406)),E406&lt;-100000000,E406&gt;100000000,AND(LEN(G406)&gt;0,OR(NOT(ISNUMBER(G406)),G406&lt;-100000000,G406&gt;100000000)),AND(F406="Approved",LEN(G406)=0),AND(LEN(G406)&gt;0,F406&lt;&gt;"Approved"),AND(OR(F406="Approved",F406="Rejected",F406="Void"),LEN(H406)=0),AND(LEN(H406)&gt;0,NOT(AND(ISNUMBER(H406),H406&gt;=DATE(1950,1,1),H406&lt;=DATE(2099,12,31)))),IF(AND(AND(ISNUMBER(H406),H406&gt;=DATE(1950,1,1),H406&lt;=DATE(2099,12,31)),AND(ISNUMBER(B406),B406&gt;=DATE(1950,1,1),B406&lt;=DATE(2099,12,31))),H406&lt;B406,FALSE)),"Check inputs","OK"))))</f>
        <v/>
      </c>
    </row>
    <row r="407" spans="1:11" x14ac:dyDescent="0.25">
      <c r="A407" s="16"/>
      <c r="B407" s="17"/>
      <c r="C407" s="18"/>
      <c r="D407" s="16"/>
      <c r="E407" s="19"/>
      <c r="F407" s="16"/>
      <c r="G407" s="19"/>
      <c r="H407" s="17"/>
      <c r="I407" s="20" t="str">
        <f>IF(NOT(COUNTA(A407:H407)&gt;0),"",IF(NOT(AND(ISNUMBER(B407),B407&gt;=DATE(1950,1,1),B407&lt;=DATE(2099,12,31))),"",IF(F407="Pending",IF(AND(ISNUMBER(Dashboard!$B$4),Dashboard!$B$4&gt;=DATE(1950,1,1),Dashboard!$B$4&lt;=DATE(2099,12,31)),Dashboard!$B$4-B407,""),IF(AND(ISNUMBER(H407),H407&gt;=DATE(1950,1,1),H407&lt;=DATE(2099,12,31)),H407-B407,""))))</f>
        <v/>
      </c>
      <c r="J407" s="21" t="str">
        <f>IF(NOT(COUNTA(A407:H407)&gt;0),"",IF(NOT(AND(ISNUMBER('Change Orders'!$B$2),'Change Orders'!$B$2&gt;=0,'Change Orders'!$B$2&lt;=1000000000)),"Check data",'Change Orders'!$B$2+SUMIFS($G$5:G407,$F$5:F407,"Approved")))</f>
        <v/>
      </c>
      <c r="K407" s="22" t="str">
        <f>IF(NOT(COUNTA(A407:H407)&gt;0),"",IF(LEN(A407)=0,"Check ID",IF(SUMPRODUCT(--($A$5:$A$501=A407))&gt;1,"Duplicate ID",IF(OR(NOT(AND(ISNUMBER(B407),B407&gt;=DATE(1950,1,1),B407&lt;=DATE(2099,12,31))),NOT(OR(F407="Pending",F407="Approved",F407="Rejected",F407="Void")),AND(LEN(D407)&gt;0,NOT(OR(D407="Owner",D407="GC",D407="Field",D407="Design team"))),NOT(ISNUMBER(E407)),E407&lt;-100000000,E407&gt;100000000,AND(LEN(G407)&gt;0,OR(NOT(ISNUMBER(G407)),G407&lt;-100000000,G407&gt;100000000)),AND(F407="Approved",LEN(G407)=0),AND(LEN(G407)&gt;0,F407&lt;&gt;"Approved"),AND(OR(F407="Approved",F407="Rejected",F407="Void"),LEN(H407)=0),AND(LEN(H407)&gt;0,NOT(AND(ISNUMBER(H407),H407&gt;=DATE(1950,1,1),H407&lt;=DATE(2099,12,31)))),IF(AND(AND(ISNUMBER(H407),H407&gt;=DATE(1950,1,1),H407&lt;=DATE(2099,12,31)),AND(ISNUMBER(B407),B407&gt;=DATE(1950,1,1),B407&lt;=DATE(2099,12,31))),H407&lt;B407,FALSE)),"Check inputs","OK"))))</f>
        <v/>
      </c>
    </row>
    <row r="408" spans="1:11" x14ac:dyDescent="0.25">
      <c r="A408" s="16"/>
      <c r="B408" s="17"/>
      <c r="C408" s="18"/>
      <c r="D408" s="16"/>
      <c r="E408" s="19"/>
      <c r="F408" s="16"/>
      <c r="G408" s="19"/>
      <c r="H408" s="17"/>
      <c r="I408" s="20" t="str">
        <f>IF(NOT(COUNTA(A408:H408)&gt;0),"",IF(NOT(AND(ISNUMBER(B408),B408&gt;=DATE(1950,1,1),B408&lt;=DATE(2099,12,31))),"",IF(F408="Pending",IF(AND(ISNUMBER(Dashboard!$B$4),Dashboard!$B$4&gt;=DATE(1950,1,1),Dashboard!$B$4&lt;=DATE(2099,12,31)),Dashboard!$B$4-B408,""),IF(AND(ISNUMBER(H408),H408&gt;=DATE(1950,1,1),H408&lt;=DATE(2099,12,31)),H408-B408,""))))</f>
        <v/>
      </c>
      <c r="J408" s="21" t="str">
        <f>IF(NOT(COUNTA(A408:H408)&gt;0),"",IF(NOT(AND(ISNUMBER('Change Orders'!$B$2),'Change Orders'!$B$2&gt;=0,'Change Orders'!$B$2&lt;=1000000000)),"Check data",'Change Orders'!$B$2+SUMIFS($G$5:G408,$F$5:F408,"Approved")))</f>
        <v/>
      </c>
      <c r="K408" s="22" t="str">
        <f>IF(NOT(COUNTA(A408:H408)&gt;0),"",IF(LEN(A408)=0,"Check ID",IF(SUMPRODUCT(--($A$5:$A$501=A408))&gt;1,"Duplicate ID",IF(OR(NOT(AND(ISNUMBER(B408),B408&gt;=DATE(1950,1,1),B408&lt;=DATE(2099,12,31))),NOT(OR(F408="Pending",F408="Approved",F408="Rejected",F408="Void")),AND(LEN(D408)&gt;0,NOT(OR(D408="Owner",D408="GC",D408="Field",D408="Design team"))),NOT(ISNUMBER(E408)),E408&lt;-100000000,E408&gt;100000000,AND(LEN(G408)&gt;0,OR(NOT(ISNUMBER(G408)),G408&lt;-100000000,G408&gt;100000000)),AND(F408="Approved",LEN(G408)=0),AND(LEN(G408)&gt;0,F408&lt;&gt;"Approved"),AND(OR(F408="Approved",F408="Rejected",F408="Void"),LEN(H408)=0),AND(LEN(H408)&gt;0,NOT(AND(ISNUMBER(H408),H408&gt;=DATE(1950,1,1),H408&lt;=DATE(2099,12,31)))),IF(AND(AND(ISNUMBER(H408),H408&gt;=DATE(1950,1,1),H408&lt;=DATE(2099,12,31)),AND(ISNUMBER(B408),B408&gt;=DATE(1950,1,1),B408&lt;=DATE(2099,12,31))),H408&lt;B408,FALSE)),"Check inputs","OK"))))</f>
        <v/>
      </c>
    </row>
    <row r="409" spans="1:11" x14ac:dyDescent="0.25">
      <c r="A409" s="16"/>
      <c r="B409" s="17"/>
      <c r="C409" s="18"/>
      <c r="D409" s="16"/>
      <c r="E409" s="19"/>
      <c r="F409" s="16"/>
      <c r="G409" s="19"/>
      <c r="H409" s="17"/>
      <c r="I409" s="20" t="str">
        <f>IF(NOT(COUNTA(A409:H409)&gt;0),"",IF(NOT(AND(ISNUMBER(B409),B409&gt;=DATE(1950,1,1),B409&lt;=DATE(2099,12,31))),"",IF(F409="Pending",IF(AND(ISNUMBER(Dashboard!$B$4),Dashboard!$B$4&gt;=DATE(1950,1,1),Dashboard!$B$4&lt;=DATE(2099,12,31)),Dashboard!$B$4-B409,""),IF(AND(ISNUMBER(H409),H409&gt;=DATE(1950,1,1),H409&lt;=DATE(2099,12,31)),H409-B409,""))))</f>
        <v/>
      </c>
      <c r="J409" s="21" t="str">
        <f>IF(NOT(COUNTA(A409:H409)&gt;0),"",IF(NOT(AND(ISNUMBER('Change Orders'!$B$2),'Change Orders'!$B$2&gt;=0,'Change Orders'!$B$2&lt;=1000000000)),"Check data",'Change Orders'!$B$2+SUMIFS($G$5:G409,$F$5:F409,"Approved")))</f>
        <v/>
      </c>
      <c r="K409" s="22" t="str">
        <f>IF(NOT(COUNTA(A409:H409)&gt;0),"",IF(LEN(A409)=0,"Check ID",IF(SUMPRODUCT(--($A$5:$A$501=A409))&gt;1,"Duplicate ID",IF(OR(NOT(AND(ISNUMBER(B409),B409&gt;=DATE(1950,1,1),B409&lt;=DATE(2099,12,31))),NOT(OR(F409="Pending",F409="Approved",F409="Rejected",F409="Void")),AND(LEN(D409)&gt;0,NOT(OR(D409="Owner",D409="GC",D409="Field",D409="Design team"))),NOT(ISNUMBER(E409)),E409&lt;-100000000,E409&gt;100000000,AND(LEN(G409)&gt;0,OR(NOT(ISNUMBER(G409)),G409&lt;-100000000,G409&gt;100000000)),AND(F409="Approved",LEN(G409)=0),AND(LEN(G409)&gt;0,F409&lt;&gt;"Approved"),AND(OR(F409="Approved",F409="Rejected",F409="Void"),LEN(H409)=0),AND(LEN(H409)&gt;0,NOT(AND(ISNUMBER(H409),H409&gt;=DATE(1950,1,1),H409&lt;=DATE(2099,12,31)))),IF(AND(AND(ISNUMBER(H409),H409&gt;=DATE(1950,1,1),H409&lt;=DATE(2099,12,31)),AND(ISNUMBER(B409),B409&gt;=DATE(1950,1,1),B409&lt;=DATE(2099,12,31))),H409&lt;B409,FALSE)),"Check inputs","OK"))))</f>
        <v/>
      </c>
    </row>
    <row r="410" spans="1:11" x14ac:dyDescent="0.25">
      <c r="A410" s="16"/>
      <c r="B410" s="17"/>
      <c r="C410" s="18"/>
      <c r="D410" s="16"/>
      <c r="E410" s="19"/>
      <c r="F410" s="16"/>
      <c r="G410" s="19"/>
      <c r="H410" s="17"/>
      <c r="I410" s="20" t="str">
        <f>IF(NOT(COUNTA(A410:H410)&gt;0),"",IF(NOT(AND(ISNUMBER(B410),B410&gt;=DATE(1950,1,1),B410&lt;=DATE(2099,12,31))),"",IF(F410="Pending",IF(AND(ISNUMBER(Dashboard!$B$4),Dashboard!$B$4&gt;=DATE(1950,1,1),Dashboard!$B$4&lt;=DATE(2099,12,31)),Dashboard!$B$4-B410,""),IF(AND(ISNUMBER(H410),H410&gt;=DATE(1950,1,1),H410&lt;=DATE(2099,12,31)),H410-B410,""))))</f>
        <v/>
      </c>
      <c r="J410" s="21" t="str">
        <f>IF(NOT(COUNTA(A410:H410)&gt;0),"",IF(NOT(AND(ISNUMBER('Change Orders'!$B$2),'Change Orders'!$B$2&gt;=0,'Change Orders'!$B$2&lt;=1000000000)),"Check data",'Change Orders'!$B$2+SUMIFS($G$5:G410,$F$5:F410,"Approved")))</f>
        <v/>
      </c>
      <c r="K410" s="22" t="str">
        <f>IF(NOT(COUNTA(A410:H410)&gt;0),"",IF(LEN(A410)=0,"Check ID",IF(SUMPRODUCT(--($A$5:$A$501=A410))&gt;1,"Duplicate ID",IF(OR(NOT(AND(ISNUMBER(B410),B410&gt;=DATE(1950,1,1),B410&lt;=DATE(2099,12,31))),NOT(OR(F410="Pending",F410="Approved",F410="Rejected",F410="Void")),AND(LEN(D410)&gt;0,NOT(OR(D410="Owner",D410="GC",D410="Field",D410="Design team"))),NOT(ISNUMBER(E410)),E410&lt;-100000000,E410&gt;100000000,AND(LEN(G410)&gt;0,OR(NOT(ISNUMBER(G410)),G410&lt;-100000000,G410&gt;100000000)),AND(F410="Approved",LEN(G410)=0),AND(LEN(G410)&gt;0,F410&lt;&gt;"Approved"),AND(OR(F410="Approved",F410="Rejected",F410="Void"),LEN(H410)=0),AND(LEN(H410)&gt;0,NOT(AND(ISNUMBER(H410),H410&gt;=DATE(1950,1,1),H410&lt;=DATE(2099,12,31)))),IF(AND(AND(ISNUMBER(H410),H410&gt;=DATE(1950,1,1),H410&lt;=DATE(2099,12,31)),AND(ISNUMBER(B410),B410&gt;=DATE(1950,1,1),B410&lt;=DATE(2099,12,31))),H410&lt;B410,FALSE)),"Check inputs","OK"))))</f>
        <v/>
      </c>
    </row>
    <row r="411" spans="1:11" x14ac:dyDescent="0.25">
      <c r="A411" s="16"/>
      <c r="B411" s="17"/>
      <c r="C411" s="18"/>
      <c r="D411" s="16"/>
      <c r="E411" s="19"/>
      <c r="F411" s="16"/>
      <c r="G411" s="19"/>
      <c r="H411" s="17"/>
      <c r="I411" s="20" t="str">
        <f>IF(NOT(COUNTA(A411:H411)&gt;0),"",IF(NOT(AND(ISNUMBER(B411),B411&gt;=DATE(1950,1,1),B411&lt;=DATE(2099,12,31))),"",IF(F411="Pending",IF(AND(ISNUMBER(Dashboard!$B$4),Dashboard!$B$4&gt;=DATE(1950,1,1),Dashboard!$B$4&lt;=DATE(2099,12,31)),Dashboard!$B$4-B411,""),IF(AND(ISNUMBER(H411),H411&gt;=DATE(1950,1,1),H411&lt;=DATE(2099,12,31)),H411-B411,""))))</f>
        <v/>
      </c>
      <c r="J411" s="21" t="str">
        <f>IF(NOT(COUNTA(A411:H411)&gt;0),"",IF(NOT(AND(ISNUMBER('Change Orders'!$B$2),'Change Orders'!$B$2&gt;=0,'Change Orders'!$B$2&lt;=1000000000)),"Check data",'Change Orders'!$B$2+SUMIFS($G$5:G411,$F$5:F411,"Approved")))</f>
        <v/>
      </c>
      <c r="K411" s="22" t="str">
        <f>IF(NOT(COUNTA(A411:H411)&gt;0),"",IF(LEN(A411)=0,"Check ID",IF(SUMPRODUCT(--($A$5:$A$501=A411))&gt;1,"Duplicate ID",IF(OR(NOT(AND(ISNUMBER(B411),B411&gt;=DATE(1950,1,1),B411&lt;=DATE(2099,12,31))),NOT(OR(F411="Pending",F411="Approved",F411="Rejected",F411="Void")),AND(LEN(D411)&gt;0,NOT(OR(D411="Owner",D411="GC",D411="Field",D411="Design team"))),NOT(ISNUMBER(E411)),E411&lt;-100000000,E411&gt;100000000,AND(LEN(G411)&gt;0,OR(NOT(ISNUMBER(G411)),G411&lt;-100000000,G411&gt;100000000)),AND(F411="Approved",LEN(G411)=0),AND(LEN(G411)&gt;0,F411&lt;&gt;"Approved"),AND(OR(F411="Approved",F411="Rejected",F411="Void"),LEN(H411)=0),AND(LEN(H411)&gt;0,NOT(AND(ISNUMBER(H411),H411&gt;=DATE(1950,1,1),H411&lt;=DATE(2099,12,31)))),IF(AND(AND(ISNUMBER(H411),H411&gt;=DATE(1950,1,1),H411&lt;=DATE(2099,12,31)),AND(ISNUMBER(B411),B411&gt;=DATE(1950,1,1),B411&lt;=DATE(2099,12,31))),H411&lt;B411,FALSE)),"Check inputs","OK"))))</f>
        <v/>
      </c>
    </row>
    <row r="412" spans="1:11" x14ac:dyDescent="0.25">
      <c r="A412" s="16"/>
      <c r="B412" s="17"/>
      <c r="C412" s="18"/>
      <c r="D412" s="16"/>
      <c r="E412" s="19"/>
      <c r="F412" s="16"/>
      <c r="G412" s="19"/>
      <c r="H412" s="17"/>
      <c r="I412" s="20" t="str">
        <f>IF(NOT(COUNTA(A412:H412)&gt;0),"",IF(NOT(AND(ISNUMBER(B412),B412&gt;=DATE(1950,1,1),B412&lt;=DATE(2099,12,31))),"",IF(F412="Pending",IF(AND(ISNUMBER(Dashboard!$B$4),Dashboard!$B$4&gt;=DATE(1950,1,1),Dashboard!$B$4&lt;=DATE(2099,12,31)),Dashboard!$B$4-B412,""),IF(AND(ISNUMBER(H412),H412&gt;=DATE(1950,1,1),H412&lt;=DATE(2099,12,31)),H412-B412,""))))</f>
        <v/>
      </c>
      <c r="J412" s="21" t="str">
        <f>IF(NOT(COUNTA(A412:H412)&gt;0),"",IF(NOT(AND(ISNUMBER('Change Orders'!$B$2),'Change Orders'!$B$2&gt;=0,'Change Orders'!$B$2&lt;=1000000000)),"Check data",'Change Orders'!$B$2+SUMIFS($G$5:G412,$F$5:F412,"Approved")))</f>
        <v/>
      </c>
      <c r="K412" s="22" t="str">
        <f>IF(NOT(COUNTA(A412:H412)&gt;0),"",IF(LEN(A412)=0,"Check ID",IF(SUMPRODUCT(--($A$5:$A$501=A412))&gt;1,"Duplicate ID",IF(OR(NOT(AND(ISNUMBER(B412),B412&gt;=DATE(1950,1,1),B412&lt;=DATE(2099,12,31))),NOT(OR(F412="Pending",F412="Approved",F412="Rejected",F412="Void")),AND(LEN(D412)&gt;0,NOT(OR(D412="Owner",D412="GC",D412="Field",D412="Design team"))),NOT(ISNUMBER(E412)),E412&lt;-100000000,E412&gt;100000000,AND(LEN(G412)&gt;0,OR(NOT(ISNUMBER(G412)),G412&lt;-100000000,G412&gt;100000000)),AND(F412="Approved",LEN(G412)=0),AND(LEN(G412)&gt;0,F412&lt;&gt;"Approved"),AND(OR(F412="Approved",F412="Rejected",F412="Void"),LEN(H412)=0),AND(LEN(H412)&gt;0,NOT(AND(ISNUMBER(H412),H412&gt;=DATE(1950,1,1),H412&lt;=DATE(2099,12,31)))),IF(AND(AND(ISNUMBER(H412),H412&gt;=DATE(1950,1,1),H412&lt;=DATE(2099,12,31)),AND(ISNUMBER(B412),B412&gt;=DATE(1950,1,1),B412&lt;=DATE(2099,12,31))),H412&lt;B412,FALSE)),"Check inputs","OK"))))</f>
        <v/>
      </c>
    </row>
    <row r="413" spans="1:11" x14ac:dyDescent="0.25">
      <c r="A413" s="16"/>
      <c r="B413" s="17"/>
      <c r="C413" s="18"/>
      <c r="D413" s="16"/>
      <c r="E413" s="19"/>
      <c r="F413" s="16"/>
      <c r="G413" s="19"/>
      <c r="H413" s="17"/>
      <c r="I413" s="20" t="str">
        <f>IF(NOT(COUNTA(A413:H413)&gt;0),"",IF(NOT(AND(ISNUMBER(B413),B413&gt;=DATE(1950,1,1),B413&lt;=DATE(2099,12,31))),"",IF(F413="Pending",IF(AND(ISNUMBER(Dashboard!$B$4),Dashboard!$B$4&gt;=DATE(1950,1,1),Dashboard!$B$4&lt;=DATE(2099,12,31)),Dashboard!$B$4-B413,""),IF(AND(ISNUMBER(H413),H413&gt;=DATE(1950,1,1),H413&lt;=DATE(2099,12,31)),H413-B413,""))))</f>
        <v/>
      </c>
      <c r="J413" s="21" t="str">
        <f>IF(NOT(COUNTA(A413:H413)&gt;0),"",IF(NOT(AND(ISNUMBER('Change Orders'!$B$2),'Change Orders'!$B$2&gt;=0,'Change Orders'!$B$2&lt;=1000000000)),"Check data",'Change Orders'!$B$2+SUMIFS($G$5:G413,$F$5:F413,"Approved")))</f>
        <v/>
      </c>
      <c r="K413" s="22" t="str">
        <f>IF(NOT(COUNTA(A413:H413)&gt;0),"",IF(LEN(A413)=0,"Check ID",IF(SUMPRODUCT(--($A$5:$A$501=A413))&gt;1,"Duplicate ID",IF(OR(NOT(AND(ISNUMBER(B413),B413&gt;=DATE(1950,1,1),B413&lt;=DATE(2099,12,31))),NOT(OR(F413="Pending",F413="Approved",F413="Rejected",F413="Void")),AND(LEN(D413)&gt;0,NOT(OR(D413="Owner",D413="GC",D413="Field",D413="Design team"))),NOT(ISNUMBER(E413)),E413&lt;-100000000,E413&gt;100000000,AND(LEN(G413)&gt;0,OR(NOT(ISNUMBER(G413)),G413&lt;-100000000,G413&gt;100000000)),AND(F413="Approved",LEN(G413)=0),AND(LEN(G413)&gt;0,F413&lt;&gt;"Approved"),AND(OR(F413="Approved",F413="Rejected",F413="Void"),LEN(H413)=0),AND(LEN(H413)&gt;0,NOT(AND(ISNUMBER(H413),H413&gt;=DATE(1950,1,1),H413&lt;=DATE(2099,12,31)))),IF(AND(AND(ISNUMBER(H413),H413&gt;=DATE(1950,1,1),H413&lt;=DATE(2099,12,31)),AND(ISNUMBER(B413),B413&gt;=DATE(1950,1,1),B413&lt;=DATE(2099,12,31))),H413&lt;B413,FALSE)),"Check inputs","OK"))))</f>
        <v/>
      </c>
    </row>
    <row r="414" spans="1:11" x14ac:dyDescent="0.25">
      <c r="A414" s="16"/>
      <c r="B414" s="17"/>
      <c r="C414" s="18"/>
      <c r="D414" s="16"/>
      <c r="E414" s="19"/>
      <c r="F414" s="16"/>
      <c r="G414" s="19"/>
      <c r="H414" s="17"/>
      <c r="I414" s="20" t="str">
        <f>IF(NOT(COUNTA(A414:H414)&gt;0),"",IF(NOT(AND(ISNUMBER(B414),B414&gt;=DATE(1950,1,1),B414&lt;=DATE(2099,12,31))),"",IF(F414="Pending",IF(AND(ISNUMBER(Dashboard!$B$4),Dashboard!$B$4&gt;=DATE(1950,1,1),Dashboard!$B$4&lt;=DATE(2099,12,31)),Dashboard!$B$4-B414,""),IF(AND(ISNUMBER(H414),H414&gt;=DATE(1950,1,1),H414&lt;=DATE(2099,12,31)),H414-B414,""))))</f>
        <v/>
      </c>
      <c r="J414" s="21" t="str">
        <f>IF(NOT(COUNTA(A414:H414)&gt;0),"",IF(NOT(AND(ISNUMBER('Change Orders'!$B$2),'Change Orders'!$B$2&gt;=0,'Change Orders'!$B$2&lt;=1000000000)),"Check data",'Change Orders'!$B$2+SUMIFS($G$5:G414,$F$5:F414,"Approved")))</f>
        <v/>
      </c>
      <c r="K414" s="22" t="str">
        <f>IF(NOT(COUNTA(A414:H414)&gt;0),"",IF(LEN(A414)=0,"Check ID",IF(SUMPRODUCT(--($A$5:$A$501=A414))&gt;1,"Duplicate ID",IF(OR(NOT(AND(ISNUMBER(B414),B414&gt;=DATE(1950,1,1),B414&lt;=DATE(2099,12,31))),NOT(OR(F414="Pending",F414="Approved",F414="Rejected",F414="Void")),AND(LEN(D414)&gt;0,NOT(OR(D414="Owner",D414="GC",D414="Field",D414="Design team"))),NOT(ISNUMBER(E414)),E414&lt;-100000000,E414&gt;100000000,AND(LEN(G414)&gt;0,OR(NOT(ISNUMBER(G414)),G414&lt;-100000000,G414&gt;100000000)),AND(F414="Approved",LEN(G414)=0),AND(LEN(G414)&gt;0,F414&lt;&gt;"Approved"),AND(OR(F414="Approved",F414="Rejected",F414="Void"),LEN(H414)=0),AND(LEN(H414)&gt;0,NOT(AND(ISNUMBER(H414),H414&gt;=DATE(1950,1,1),H414&lt;=DATE(2099,12,31)))),IF(AND(AND(ISNUMBER(H414),H414&gt;=DATE(1950,1,1),H414&lt;=DATE(2099,12,31)),AND(ISNUMBER(B414),B414&gt;=DATE(1950,1,1),B414&lt;=DATE(2099,12,31))),H414&lt;B414,FALSE)),"Check inputs","OK"))))</f>
        <v/>
      </c>
    </row>
    <row r="415" spans="1:11" x14ac:dyDescent="0.25">
      <c r="A415" s="16"/>
      <c r="B415" s="17"/>
      <c r="C415" s="18"/>
      <c r="D415" s="16"/>
      <c r="E415" s="19"/>
      <c r="F415" s="16"/>
      <c r="G415" s="19"/>
      <c r="H415" s="17"/>
      <c r="I415" s="20" t="str">
        <f>IF(NOT(COUNTA(A415:H415)&gt;0),"",IF(NOT(AND(ISNUMBER(B415),B415&gt;=DATE(1950,1,1),B415&lt;=DATE(2099,12,31))),"",IF(F415="Pending",IF(AND(ISNUMBER(Dashboard!$B$4),Dashboard!$B$4&gt;=DATE(1950,1,1),Dashboard!$B$4&lt;=DATE(2099,12,31)),Dashboard!$B$4-B415,""),IF(AND(ISNUMBER(H415),H415&gt;=DATE(1950,1,1),H415&lt;=DATE(2099,12,31)),H415-B415,""))))</f>
        <v/>
      </c>
      <c r="J415" s="21" t="str">
        <f>IF(NOT(COUNTA(A415:H415)&gt;0),"",IF(NOT(AND(ISNUMBER('Change Orders'!$B$2),'Change Orders'!$B$2&gt;=0,'Change Orders'!$B$2&lt;=1000000000)),"Check data",'Change Orders'!$B$2+SUMIFS($G$5:G415,$F$5:F415,"Approved")))</f>
        <v/>
      </c>
      <c r="K415" s="22" t="str">
        <f>IF(NOT(COUNTA(A415:H415)&gt;0),"",IF(LEN(A415)=0,"Check ID",IF(SUMPRODUCT(--($A$5:$A$501=A415))&gt;1,"Duplicate ID",IF(OR(NOT(AND(ISNUMBER(B415),B415&gt;=DATE(1950,1,1),B415&lt;=DATE(2099,12,31))),NOT(OR(F415="Pending",F415="Approved",F415="Rejected",F415="Void")),AND(LEN(D415)&gt;0,NOT(OR(D415="Owner",D415="GC",D415="Field",D415="Design team"))),NOT(ISNUMBER(E415)),E415&lt;-100000000,E415&gt;100000000,AND(LEN(G415)&gt;0,OR(NOT(ISNUMBER(G415)),G415&lt;-100000000,G415&gt;100000000)),AND(F415="Approved",LEN(G415)=0),AND(LEN(G415)&gt;0,F415&lt;&gt;"Approved"),AND(OR(F415="Approved",F415="Rejected",F415="Void"),LEN(H415)=0),AND(LEN(H415)&gt;0,NOT(AND(ISNUMBER(H415),H415&gt;=DATE(1950,1,1),H415&lt;=DATE(2099,12,31)))),IF(AND(AND(ISNUMBER(H415),H415&gt;=DATE(1950,1,1),H415&lt;=DATE(2099,12,31)),AND(ISNUMBER(B415),B415&gt;=DATE(1950,1,1),B415&lt;=DATE(2099,12,31))),H415&lt;B415,FALSE)),"Check inputs","OK"))))</f>
        <v/>
      </c>
    </row>
    <row r="416" spans="1:11" x14ac:dyDescent="0.25">
      <c r="A416" s="16"/>
      <c r="B416" s="17"/>
      <c r="C416" s="18"/>
      <c r="D416" s="16"/>
      <c r="E416" s="19"/>
      <c r="F416" s="16"/>
      <c r="G416" s="19"/>
      <c r="H416" s="17"/>
      <c r="I416" s="20" t="str">
        <f>IF(NOT(COUNTA(A416:H416)&gt;0),"",IF(NOT(AND(ISNUMBER(B416),B416&gt;=DATE(1950,1,1),B416&lt;=DATE(2099,12,31))),"",IF(F416="Pending",IF(AND(ISNUMBER(Dashboard!$B$4),Dashboard!$B$4&gt;=DATE(1950,1,1),Dashboard!$B$4&lt;=DATE(2099,12,31)),Dashboard!$B$4-B416,""),IF(AND(ISNUMBER(H416),H416&gt;=DATE(1950,1,1),H416&lt;=DATE(2099,12,31)),H416-B416,""))))</f>
        <v/>
      </c>
      <c r="J416" s="21" t="str">
        <f>IF(NOT(COUNTA(A416:H416)&gt;0),"",IF(NOT(AND(ISNUMBER('Change Orders'!$B$2),'Change Orders'!$B$2&gt;=0,'Change Orders'!$B$2&lt;=1000000000)),"Check data",'Change Orders'!$B$2+SUMIFS($G$5:G416,$F$5:F416,"Approved")))</f>
        <v/>
      </c>
      <c r="K416" s="22" t="str">
        <f>IF(NOT(COUNTA(A416:H416)&gt;0),"",IF(LEN(A416)=0,"Check ID",IF(SUMPRODUCT(--($A$5:$A$501=A416))&gt;1,"Duplicate ID",IF(OR(NOT(AND(ISNUMBER(B416),B416&gt;=DATE(1950,1,1),B416&lt;=DATE(2099,12,31))),NOT(OR(F416="Pending",F416="Approved",F416="Rejected",F416="Void")),AND(LEN(D416)&gt;0,NOT(OR(D416="Owner",D416="GC",D416="Field",D416="Design team"))),NOT(ISNUMBER(E416)),E416&lt;-100000000,E416&gt;100000000,AND(LEN(G416)&gt;0,OR(NOT(ISNUMBER(G416)),G416&lt;-100000000,G416&gt;100000000)),AND(F416="Approved",LEN(G416)=0),AND(LEN(G416)&gt;0,F416&lt;&gt;"Approved"),AND(OR(F416="Approved",F416="Rejected",F416="Void"),LEN(H416)=0),AND(LEN(H416)&gt;0,NOT(AND(ISNUMBER(H416),H416&gt;=DATE(1950,1,1),H416&lt;=DATE(2099,12,31)))),IF(AND(AND(ISNUMBER(H416),H416&gt;=DATE(1950,1,1),H416&lt;=DATE(2099,12,31)),AND(ISNUMBER(B416),B416&gt;=DATE(1950,1,1),B416&lt;=DATE(2099,12,31))),H416&lt;B416,FALSE)),"Check inputs","OK"))))</f>
        <v/>
      </c>
    </row>
    <row r="417" spans="1:11" x14ac:dyDescent="0.25">
      <c r="A417" s="16"/>
      <c r="B417" s="17"/>
      <c r="C417" s="18"/>
      <c r="D417" s="16"/>
      <c r="E417" s="19"/>
      <c r="F417" s="16"/>
      <c r="G417" s="19"/>
      <c r="H417" s="17"/>
      <c r="I417" s="20" t="str">
        <f>IF(NOT(COUNTA(A417:H417)&gt;0),"",IF(NOT(AND(ISNUMBER(B417),B417&gt;=DATE(1950,1,1),B417&lt;=DATE(2099,12,31))),"",IF(F417="Pending",IF(AND(ISNUMBER(Dashboard!$B$4),Dashboard!$B$4&gt;=DATE(1950,1,1),Dashboard!$B$4&lt;=DATE(2099,12,31)),Dashboard!$B$4-B417,""),IF(AND(ISNUMBER(H417),H417&gt;=DATE(1950,1,1),H417&lt;=DATE(2099,12,31)),H417-B417,""))))</f>
        <v/>
      </c>
      <c r="J417" s="21" t="str">
        <f>IF(NOT(COUNTA(A417:H417)&gt;0),"",IF(NOT(AND(ISNUMBER('Change Orders'!$B$2),'Change Orders'!$B$2&gt;=0,'Change Orders'!$B$2&lt;=1000000000)),"Check data",'Change Orders'!$B$2+SUMIFS($G$5:G417,$F$5:F417,"Approved")))</f>
        <v/>
      </c>
      <c r="K417" s="22" t="str">
        <f>IF(NOT(COUNTA(A417:H417)&gt;0),"",IF(LEN(A417)=0,"Check ID",IF(SUMPRODUCT(--($A$5:$A$501=A417))&gt;1,"Duplicate ID",IF(OR(NOT(AND(ISNUMBER(B417),B417&gt;=DATE(1950,1,1),B417&lt;=DATE(2099,12,31))),NOT(OR(F417="Pending",F417="Approved",F417="Rejected",F417="Void")),AND(LEN(D417)&gt;0,NOT(OR(D417="Owner",D417="GC",D417="Field",D417="Design team"))),NOT(ISNUMBER(E417)),E417&lt;-100000000,E417&gt;100000000,AND(LEN(G417)&gt;0,OR(NOT(ISNUMBER(G417)),G417&lt;-100000000,G417&gt;100000000)),AND(F417="Approved",LEN(G417)=0),AND(LEN(G417)&gt;0,F417&lt;&gt;"Approved"),AND(OR(F417="Approved",F417="Rejected",F417="Void"),LEN(H417)=0),AND(LEN(H417)&gt;0,NOT(AND(ISNUMBER(H417),H417&gt;=DATE(1950,1,1),H417&lt;=DATE(2099,12,31)))),IF(AND(AND(ISNUMBER(H417),H417&gt;=DATE(1950,1,1),H417&lt;=DATE(2099,12,31)),AND(ISNUMBER(B417),B417&gt;=DATE(1950,1,1),B417&lt;=DATE(2099,12,31))),H417&lt;B417,FALSE)),"Check inputs","OK"))))</f>
        <v/>
      </c>
    </row>
    <row r="418" spans="1:11" x14ac:dyDescent="0.25">
      <c r="A418" s="16"/>
      <c r="B418" s="17"/>
      <c r="C418" s="18"/>
      <c r="D418" s="16"/>
      <c r="E418" s="19"/>
      <c r="F418" s="16"/>
      <c r="G418" s="19"/>
      <c r="H418" s="17"/>
      <c r="I418" s="20" t="str">
        <f>IF(NOT(COUNTA(A418:H418)&gt;0),"",IF(NOT(AND(ISNUMBER(B418),B418&gt;=DATE(1950,1,1),B418&lt;=DATE(2099,12,31))),"",IF(F418="Pending",IF(AND(ISNUMBER(Dashboard!$B$4),Dashboard!$B$4&gt;=DATE(1950,1,1),Dashboard!$B$4&lt;=DATE(2099,12,31)),Dashboard!$B$4-B418,""),IF(AND(ISNUMBER(H418),H418&gt;=DATE(1950,1,1),H418&lt;=DATE(2099,12,31)),H418-B418,""))))</f>
        <v/>
      </c>
      <c r="J418" s="21" t="str">
        <f>IF(NOT(COUNTA(A418:H418)&gt;0),"",IF(NOT(AND(ISNUMBER('Change Orders'!$B$2),'Change Orders'!$B$2&gt;=0,'Change Orders'!$B$2&lt;=1000000000)),"Check data",'Change Orders'!$B$2+SUMIFS($G$5:G418,$F$5:F418,"Approved")))</f>
        <v/>
      </c>
      <c r="K418" s="22" t="str">
        <f>IF(NOT(COUNTA(A418:H418)&gt;0),"",IF(LEN(A418)=0,"Check ID",IF(SUMPRODUCT(--($A$5:$A$501=A418))&gt;1,"Duplicate ID",IF(OR(NOT(AND(ISNUMBER(B418),B418&gt;=DATE(1950,1,1),B418&lt;=DATE(2099,12,31))),NOT(OR(F418="Pending",F418="Approved",F418="Rejected",F418="Void")),AND(LEN(D418)&gt;0,NOT(OR(D418="Owner",D418="GC",D418="Field",D418="Design team"))),NOT(ISNUMBER(E418)),E418&lt;-100000000,E418&gt;100000000,AND(LEN(G418)&gt;0,OR(NOT(ISNUMBER(G418)),G418&lt;-100000000,G418&gt;100000000)),AND(F418="Approved",LEN(G418)=0),AND(LEN(G418)&gt;0,F418&lt;&gt;"Approved"),AND(OR(F418="Approved",F418="Rejected",F418="Void"),LEN(H418)=0),AND(LEN(H418)&gt;0,NOT(AND(ISNUMBER(H418),H418&gt;=DATE(1950,1,1),H418&lt;=DATE(2099,12,31)))),IF(AND(AND(ISNUMBER(H418),H418&gt;=DATE(1950,1,1),H418&lt;=DATE(2099,12,31)),AND(ISNUMBER(B418),B418&gt;=DATE(1950,1,1),B418&lt;=DATE(2099,12,31))),H418&lt;B418,FALSE)),"Check inputs","OK"))))</f>
        <v/>
      </c>
    </row>
    <row r="419" spans="1:11" x14ac:dyDescent="0.25">
      <c r="A419" s="16"/>
      <c r="B419" s="17"/>
      <c r="C419" s="18"/>
      <c r="D419" s="16"/>
      <c r="E419" s="19"/>
      <c r="F419" s="16"/>
      <c r="G419" s="19"/>
      <c r="H419" s="17"/>
      <c r="I419" s="20" t="str">
        <f>IF(NOT(COUNTA(A419:H419)&gt;0),"",IF(NOT(AND(ISNUMBER(B419),B419&gt;=DATE(1950,1,1),B419&lt;=DATE(2099,12,31))),"",IF(F419="Pending",IF(AND(ISNUMBER(Dashboard!$B$4),Dashboard!$B$4&gt;=DATE(1950,1,1),Dashboard!$B$4&lt;=DATE(2099,12,31)),Dashboard!$B$4-B419,""),IF(AND(ISNUMBER(H419),H419&gt;=DATE(1950,1,1),H419&lt;=DATE(2099,12,31)),H419-B419,""))))</f>
        <v/>
      </c>
      <c r="J419" s="21" t="str">
        <f>IF(NOT(COUNTA(A419:H419)&gt;0),"",IF(NOT(AND(ISNUMBER('Change Orders'!$B$2),'Change Orders'!$B$2&gt;=0,'Change Orders'!$B$2&lt;=1000000000)),"Check data",'Change Orders'!$B$2+SUMIFS($G$5:G419,$F$5:F419,"Approved")))</f>
        <v/>
      </c>
      <c r="K419" s="22" t="str">
        <f>IF(NOT(COUNTA(A419:H419)&gt;0),"",IF(LEN(A419)=0,"Check ID",IF(SUMPRODUCT(--($A$5:$A$501=A419))&gt;1,"Duplicate ID",IF(OR(NOT(AND(ISNUMBER(B419),B419&gt;=DATE(1950,1,1),B419&lt;=DATE(2099,12,31))),NOT(OR(F419="Pending",F419="Approved",F419="Rejected",F419="Void")),AND(LEN(D419)&gt;0,NOT(OR(D419="Owner",D419="GC",D419="Field",D419="Design team"))),NOT(ISNUMBER(E419)),E419&lt;-100000000,E419&gt;100000000,AND(LEN(G419)&gt;0,OR(NOT(ISNUMBER(G419)),G419&lt;-100000000,G419&gt;100000000)),AND(F419="Approved",LEN(G419)=0),AND(LEN(G419)&gt;0,F419&lt;&gt;"Approved"),AND(OR(F419="Approved",F419="Rejected",F419="Void"),LEN(H419)=0),AND(LEN(H419)&gt;0,NOT(AND(ISNUMBER(H419),H419&gt;=DATE(1950,1,1),H419&lt;=DATE(2099,12,31)))),IF(AND(AND(ISNUMBER(H419),H419&gt;=DATE(1950,1,1),H419&lt;=DATE(2099,12,31)),AND(ISNUMBER(B419),B419&gt;=DATE(1950,1,1),B419&lt;=DATE(2099,12,31))),H419&lt;B419,FALSE)),"Check inputs","OK"))))</f>
        <v/>
      </c>
    </row>
    <row r="420" spans="1:11" x14ac:dyDescent="0.25">
      <c r="A420" s="16"/>
      <c r="B420" s="17"/>
      <c r="C420" s="18"/>
      <c r="D420" s="16"/>
      <c r="E420" s="19"/>
      <c r="F420" s="16"/>
      <c r="G420" s="19"/>
      <c r="H420" s="17"/>
      <c r="I420" s="20" t="str">
        <f>IF(NOT(COUNTA(A420:H420)&gt;0),"",IF(NOT(AND(ISNUMBER(B420),B420&gt;=DATE(1950,1,1),B420&lt;=DATE(2099,12,31))),"",IF(F420="Pending",IF(AND(ISNUMBER(Dashboard!$B$4),Dashboard!$B$4&gt;=DATE(1950,1,1),Dashboard!$B$4&lt;=DATE(2099,12,31)),Dashboard!$B$4-B420,""),IF(AND(ISNUMBER(H420),H420&gt;=DATE(1950,1,1),H420&lt;=DATE(2099,12,31)),H420-B420,""))))</f>
        <v/>
      </c>
      <c r="J420" s="21" t="str">
        <f>IF(NOT(COUNTA(A420:H420)&gt;0),"",IF(NOT(AND(ISNUMBER('Change Orders'!$B$2),'Change Orders'!$B$2&gt;=0,'Change Orders'!$B$2&lt;=1000000000)),"Check data",'Change Orders'!$B$2+SUMIFS($G$5:G420,$F$5:F420,"Approved")))</f>
        <v/>
      </c>
      <c r="K420" s="22" t="str">
        <f>IF(NOT(COUNTA(A420:H420)&gt;0),"",IF(LEN(A420)=0,"Check ID",IF(SUMPRODUCT(--($A$5:$A$501=A420))&gt;1,"Duplicate ID",IF(OR(NOT(AND(ISNUMBER(B420),B420&gt;=DATE(1950,1,1),B420&lt;=DATE(2099,12,31))),NOT(OR(F420="Pending",F420="Approved",F420="Rejected",F420="Void")),AND(LEN(D420)&gt;0,NOT(OR(D420="Owner",D420="GC",D420="Field",D420="Design team"))),NOT(ISNUMBER(E420)),E420&lt;-100000000,E420&gt;100000000,AND(LEN(G420)&gt;0,OR(NOT(ISNUMBER(G420)),G420&lt;-100000000,G420&gt;100000000)),AND(F420="Approved",LEN(G420)=0),AND(LEN(G420)&gt;0,F420&lt;&gt;"Approved"),AND(OR(F420="Approved",F420="Rejected",F420="Void"),LEN(H420)=0),AND(LEN(H420)&gt;0,NOT(AND(ISNUMBER(H420),H420&gt;=DATE(1950,1,1),H420&lt;=DATE(2099,12,31)))),IF(AND(AND(ISNUMBER(H420),H420&gt;=DATE(1950,1,1),H420&lt;=DATE(2099,12,31)),AND(ISNUMBER(B420),B420&gt;=DATE(1950,1,1),B420&lt;=DATE(2099,12,31))),H420&lt;B420,FALSE)),"Check inputs","OK"))))</f>
        <v/>
      </c>
    </row>
    <row r="421" spans="1:11" x14ac:dyDescent="0.25">
      <c r="A421" s="16"/>
      <c r="B421" s="17"/>
      <c r="C421" s="18"/>
      <c r="D421" s="16"/>
      <c r="E421" s="19"/>
      <c r="F421" s="16"/>
      <c r="G421" s="19"/>
      <c r="H421" s="17"/>
      <c r="I421" s="20" t="str">
        <f>IF(NOT(COUNTA(A421:H421)&gt;0),"",IF(NOT(AND(ISNUMBER(B421),B421&gt;=DATE(1950,1,1),B421&lt;=DATE(2099,12,31))),"",IF(F421="Pending",IF(AND(ISNUMBER(Dashboard!$B$4),Dashboard!$B$4&gt;=DATE(1950,1,1),Dashboard!$B$4&lt;=DATE(2099,12,31)),Dashboard!$B$4-B421,""),IF(AND(ISNUMBER(H421),H421&gt;=DATE(1950,1,1),H421&lt;=DATE(2099,12,31)),H421-B421,""))))</f>
        <v/>
      </c>
      <c r="J421" s="21" t="str">
        <f>IF(NOT(COUNTA(A421:H421)&gt;0),"",IF(NOT(AND(ISNUMBER('Change Orders'!$B$2),'Change Orders'!$B$2&gt;=0,'Change Orders'!$B$2&lt;=1000000000)),"Check data",'Change Orders'!$B$2+SUMIFS($G$5:G421,$F$5:F421,"Approved")))</f>
        <v/>
      </c>
      <c r="K421" s="22" t="str">
        <f>IF(NOT(COUNTA(A421:H421)&gt;0),"",IF(LEN(A421)=0,"Check ID",IF(SUMPRODUCT(--($A$5:$A$501=A421))&gt;1,"Duplicate ID",IF(OR(NOT(AND(ISNUMBER(B421),B421&gt;=DATE(1950,1,1),B421&lt;=DATE(2099,12,31))),NOT(OR(F421="Pending",F421="Approved",F421="Rejected",F421="Void")),AND(LEN(D421)&gt;0,NOT(OR(D421="Owner",D421="GC",D421="Field",D421="Design team"))),NOT(ISNUMBER(E421)),E421&lt;-100000000,E421&gt;100000000,AND(LEN(G421)&gt;0,OR(NOT(ISNUMBER(G421)),G421&lt;-100000000,G421&gt;100000000)),AND(F421="Approved",LEN(G421)=0),AND(LEN(G421)&gt;0,F421&lt;&gt;"Approved"),AND(OR(F421="Approved",F421="Rejected",F421="Void"),LEN(H421)=0),AND(LEN(H421)&gt;0,NOT(AND(ISNUMBER(H421),H421&gt;=DATE(1950,1,1),H421&lt;=DATE(2099,12,31)))),IF(AND(AND(ISNUMBER(H421),H421&gt;=DATE(1950,1,1),H421&lt;=DATE(2099,12,31)),AND(ISNUMBER(B421),B421&gt;=DATE(1950,1,1),B421&lt;=DATE(2099,12,31))),H421&lt;B421,FALSE)),"Check inputs","OK"))))</f>
        <v/>
      </c>
    </row>
    <row r="422" spans="1:11" x14ac:dyDescent="0.25">
      <c r="A422" s="16"/>
      <c r="B422" s="17"/>
      <c r="C422" s="18"/>
      <c r="D422" s="16"/>
      <c r="E422" s="19"/>
      <c r="F422" s="16"/>
      <c r="G422" s="19"/>
      <c r="H422" s="17"/>
      <c r="I422" s="20" t="str">
        <f>IF(NOT(COUNTA(A422:H422)&gt;0),"",IF(NOT(AND(ISNUMBER(B422),B422&gt;=DATE(1950,1,1),B422&lt;=DATE(2099,12,31))),"",IF(F422="Pending",IF(AND(ISNUMBER(Dashboard!$B$4),Dashboard!$B$4&gt;=DATE(1950,1,1),Dashboard!$B$4&lt;=DATE(2099,12,31)),Dashboard!$B$4-B422,""),IF(AND(ISNUMBER(H422),H422&gt;=DATE(1950,1,1),H422&lt;=DATE(2099,12,31)),H422-B422,""))))</f>
        <v/>
      </c>
      <c r="J422" s="21" t="str">
        <f>IF(NOT(COUNTA(A422:H422)&gt;0),"",IF(NOT(AND(ISNUMBER('Change Orders'!$B$2),'Change Orders'!$B$2&gt;=0,'Change Orders'!$B$2&lt;=1000000000)),"Check data",'Change Orders'!$B$2+SUMIFS($G$5:G422,$F$5:F422,"Approved")))</f>
        <v/>
      </c>
      <c r="K422" s="22" t="str">
        <f>IF(NOT(COUNTA(A422:H422)&gt;0),"",IF(LEN(A422)=0,"Check ID",IF(SUMPRODUCT(--($A$5:$A$501=A422))&gt;1,"Duplicate ID",IF(OR(NOT(AND(ISNUMBER(B422),B422&gt;=DATE(1950,1,1),B422&lt;=DATE(2099,12,31))),NOT(OR(F422="Pending",F422="Approved",F422="Rejected",F422="Void")),AND(LEN(D422)&gt;0,NOT(OR(D422="Owner",D422="GC",D422="Field",D422="Design team"))),NOT(ISNUMBER(E422)),E422&lt;-100000000,E422&gt;100000000,AND(LEN(G422)&gt;0,OR(NOT(ISNUMBER(G422)),G422&lt;-100000000,G422&gt;100000000)),AND(F422="Approved",LEN(G422)=0),AND(LEN(G422)&gt;0,F422&lt;&gt;"Approved"),AND(OR(F422="Approved",F422="Rejected",F422="Void"),LEN(H422)=0),AND(LEN(H422)&gt;0,NOT(AND(ISNUMBER(H422),H422&gt;=DATE(1950,1,1),H422&lt;=DATE(2099,12,31)))),IF(AND(AND(ISNUMBER(H422),H422&gt;=DATE(1950,1,1),H422&lt;=DATE(2099,12,31)),AND(ISNUMBER(B422),B422&gt;=DATE(1950,1,1),B422&lt;=DATE(2099,12,31))),H422&lt;B422,FALSE)),"Check inputs","OK"))))</f>
        <v/>
      </c>
    </row>
    <row r="423" spans="1:11" x14ac:dyDescent="0.25">
      <c r="A423" s="16"/>
      <c r="B423" s="17"/>
      <c r="C423" s="18"/>
      <c r="D423" s="16"/>
      <c r="E423" s="19"/>
      <c r="F423" s="16"/>
      <c r="G423" s="19"/>
      <c r="H423" s="17"/>
      <c r="I423" s="20" t="str">
        <f>IF(NOT(COUNTA(A423:H423)&gt;0),"",IF(NOT(AND(ISNUMBER(B423),B423&gt;=DATE(1950,1,1),B423&lt;=DATE(2099,12,31))),"",IF(F423="Pending",IF(AND(ISNUMBER(Dashboard!$B$4),Dashboard!$B$4&gt;=DATE(1950,1,1),Dashboard!$B$4&lt;=DATE(2099,12,31)),Dashboard!$B$4-B423,""),IF(AND(ISNUMBER(H423),H423&gt;=DATE(1950,1,1),H423&lt;=DATE(2099,12,31)),H423-B423,""))))</f>
        <v/>
      </c>
      <c r="J423" s="21" t="str">
        <f>IF(NOT(COUNTA(A423:H423)&gt;0),"",IF(NOT(AND(ISNUMBER('Change Orders'!$B$2),'Change Orders'!$B$2&gt;=0,'Change Orders'!$B$2&lt;=1000000000)),"Check data",'Change Orders'!$B$2+SUMIFS($G$5:G423,$F$5:F423,"Approved")))</f>
        <v/>
      </c>
      <c r="K423" s="22" t="str">
        <f>IF(NOT(COUNTA(A423:H423)&gt;0),"",IF(LEN(A423)=0,"Check ID",IF(SUMPRODUCT(--($A$5:$A$501=A423))&gt;1,"Duplicate ID",IF(OR(NOT(AND(ISNUMBER(B423),B423&gt;=DATE(1950,1,1),B423&lt;=DATE(2099,12,31))),NOT(OR(F423="Pending",F423="Approved",F423="Rejected",F423="Void")),AND(LEN(D423)&gt;0,NOT(OR(D423="Owner",D423="GC",D423="Field",D423="Design team"))),NOT(ISNUMBER(E423)),E423&lt;-100000000,E423&gt;100000000,AND(LEN(G423)&gt;0,OR(NOT(ISNUMBER(G423)),G423&lt;-100000000,G423&gt;100000000)),AND(F423="Approved",LEN(G423)=0),AND(LEN(G423)&gt;0,F423&lt;&gt;"Approved"),AND(OR(F423="Approved",F423="Rejected",F423="Void"),LEN(H423)=0),AND(LEN(H423)&gt;0,NOT(AND(ISNUMBER(H423),H423&gt;=DATE(1950,1,1),H423&lt;=DATE(2099,12,31)))),IF(AND(AND(ISNUMBER(H423),H423&gt;=DATE(1950,1,1),H423&lt;=DATE(2099,12,31)),AND(ISNUMBER(B423),B423&gt;=DATE(1950,1,1),B423&lt;=DATE(2099,12,31))),H423&lt;B423,FALSE)),"Check inputs","OK"))))</f>
        <v/>
      </c>
    </row>
    <row r="424" spans="1:11" x14ac:dyDescent="0.25">
      <c r="A424" s="16"/>
      <c r="B424" s="17"/>
      <c r="C424" s="18"/>
      <c r="D424" s="16"/>
      <c r="E424" s="19"/>
      <c r="F424" s="16"/>
      <c r="G424" s="19"/>
      <c r="H424" s="17"/>
      <c r="I424" s="20" t="str">
        <f>IF(NOT(COUNTA(A424:H424)&gt;0),"",IF(NOT(AND(ISNUMBER(B424),B424&gt;=DATE(1950,1,1),B424&lt;=DATE(2099,12,31))),"",IF(F424="Pending",IF(AND(ISNUMBER(Dashboard!$B$4),Dashboard!$B$4&gt;=DATE(1950,1,1),Dashboard!$B$4&lt;=DATE(2099,12,31)),Dashboard!$B$4-B424,""),IF(AND(ISNUMBER(H424),H424&gt;=DATE(1950,1,1),H424&lt;=DATE(2099,12,31)),H424-B424,""))))</f>
        <v/>
      </c>
      <c r="J424" s="21" t="str">
        <f>IF(NOT(COUNTA(A424:H424)&gt;0),"",IF(NOT(AND(ISNUMBER('Change Orders'!$B$2),'Change Orders'!$B$2&gt;=0,'Change Orders'!$B$2&lt;=1000000000)),"Check data",'Change Orders'!$B$2+SUMIFS($G$5:G424,$F$5:F424,"Approved")))</f>
        <v/>
      </c>
      <c r="K424" s="22" t="str">
        <f>IF(NOT(COUNTA(A424:H424)&gt;0),"",IF(LEN(A424)=0,"Check ID",IF(SUMPRODUCT(--($A$5:$A$501=A424))&gt;1,"Duplicate ID",IF(OR(NOT(AND(ISNUMBER(B424),B424&gt;=DATE(1950,1,1),B424&lt;=DATE(2099,12,31))),NOT(OR(F424="Pending",F424="Approved",F424="Rejected",F424="Void")),AND(LEN(D424)&gt;0,NOT(OR(D424="Owner",D424="GC",D424="Field",D424="Design team"))),NOT(ISNUMBER(E424)),E424&lt;-100000000,E424&gt;100000000,AND(LEN(G424)&gt;0,OR(NOT(ISNUMBER(G424)),G424&lt;-100000000,G424&gt;100000000)),AND(F424="Approved",LEN(G424)=0),AND(LEN(G424)&gt;0,F424&lt;&gt;"Approved"),AND(OR(F424="Approved",F424="Rejected",F424="Void"),LEN(H424)=0),AND(LEN(H424)&gt;0,NOT(AND(ISNUMBER(H424),H424&gt;=DATE(1950,1,1),H424&lt;=DATE(2099,12,31)))),IF(AND(AND(ISNUMBER(H424),H424&gt;=DATE(1950,1,1),H424&lt;=DATE(2099,12,31)),AND(ISNUMBER(B424),B424&gt;=DATE(1950,1,1),B424&lt;=DATE(2099,12,31))),H424&lt;B424,FALSE)),"Check inputs","OK"))))</f>
        <v/>
      </c>
    </row>
    <row r="425" spans="1:11" x14ac:dyDescent="0.25">
      <c r="A425" s="16"/>
      <c r="B425" s="17"/>
      <c r="C425" s="18"/>
      <c r="D425" s="16"/>
      <c r="E425" s="19"/>
      <c r="F425" s="16"/>
      <c r="G425" s="19"/>
      <c r="H425" s="17"/>
      <c r="I425" s="20" t="str">
        <f>IF(NOT(COUNTA(A425:H425)&gt;0),"",IF(NOT(AND(ISNUMBER(B425),B425&gt;=DATE(1950,1,1),B425&lt;=DATE(2099,12,31))),"",IF(F425="Pending",IF(AND(ISNUMBER(Dashboard!$B$4),Dashboard!$B$4&gt;=DATE(1950,1,1),Dashboard!$B$4&lt;=DATE(2099,12,31)),Dashboard!$B$4-B425,""),IF(AND(ISNUMBER(H425),H425&gt;=DATE(1950,1,1),H425&lt;=DATE(2099,12,31)),H425-B425,""))))</f>
        <v/>
      </c>
      <c r="J425" s="21" t="str">
        <f>IF(NOT(COUNTA(A425:H425)&gt;0),"",IF(NOT(AND(ISNUMBER('Change Orders'!$B$2),'Change Orders'!$B$2&gt;=0,'Change Orders'!$B$2&lt;=1000000000)),"Check data",'Change Orders'!$B$2+SUMIFS($G$5:G425,$F$5:F425,"Approved")))</f>
        <v/>
      </c>
      <c r="K425" s="22" t="str">
        <f>IF(NOT(COUNTA(A425:H425)&gt;0),"",IF(LEN(A425)=0,"Check ID",IF(SUMPRODUCT(--($A$5:$A$501=A425))&gt;1,"Duplicate ID",IF(OR(NOT(AND(ISNUMBER(B425),B425&gt;=DATE(1950,1,1),B425&lt;=DATE(2099,12,31))),NOT(OR(F425="Pending",F425="Approved",F425="Rejected",F425="Void")),AND(LEN(D425)&gt;0,NOT(OR(D425="Owner",D425="GC",D425="Field",D425="Design team"))),NOT(ISNUMBER(E425)),E425&lt;-100000000,E425&gt;100000000,AND(LEN(G425)&gt;0,OR(NOT(ISNUMBER(G425)),G425&lt;-100000000,G425&gt;100000000)),AND(F425="Approved",LEN(G425)=0),AND(LEN(G425)&gt;0,F425&lt;&gt;"Approved"),AND(OR(F425="Approved",F425="Rejected",F425="Void"),LEN(H425)=0),AND(LEN(H425)&gt;0,NOT(AND(ISNUMBER(H425),H425&gt;=DATE(1950,1,1),H425&lt;=DATE(2099,12,31)))),IF(AND(AND(ISNUMBER(H425),H425&gt;=DATE(1950,1,1),H425&lt;=DATE(2099,12,31)),AND(ISNUMBER(B425),B425&gt;=DATE(1950,1,1),B425&lt;=DATE(2099,12,31))),H425&lt;B425,FALSE)),"Check inputs","OK"))))</f>
        <v/>
      </c>
    </row>
    <row r="426" spans="1:11" x14ac:dyDescent="0.25">
      <c r="A426" s="16"/>
      <c r="B426" s="17"/>
      <c r="C426" s="18"/>
      <c r="D426" s="16"/>
      <c r="E426" s="19"/>
      <c r="F426" s="16"/>
      <c r="G426" s="19"/>
      <c r="H426" s="17"/>
      <c r="I426" s="20" t="str">
        <f>IF(NOT(COUNTA(A426:H426)&gt;0),"",IF(NOT(AND(ISNUMBER(B426),B426&gt;=DATE(1950,1,1),B426&lt;=DATE(2099,12,31))),"",IF(F426="Pending",IF(AND(ISNUMBER(Dashboard!$B$4),Dashboard!$B$4&gt;=DATE(1950,1,1),Dashboard!$B$4&lt;=DATE(2099,12,31)),Dashboard!$B$4-B426,""),IF(AND(ISNUMBER(H426),H426&gt;=DATE(1950,1,1),H426&lt;=DATE(2099,12,31)),H426-B426,""))))</f>
        <v/>
      </c>
      <c r="J426" s="21" t="str">
        <f>IF(NOT(COUNTA(A426:H426)&gt;0),"",IF(NOT(AND(ISNUMBER('Change Orders'!$B$2),'Change Orders'!$B$2&gt;=0,'Change Orders'!$B$2&lt;=1000000000)),"Check data",'Change Orders'!$B$2+SUMIFS($G$5:G426,$F$5:F426,"Approved")))</f>
        <v/>
      </c>
      <c r="K426" s="22" t="str">
        <f>IF(NOT(COUNTA(A426:H426)&gt;0),"",IF(LEN(A426)=0,"Check ID",IF(SUMPRODUCT(--($A$5:$A$501=A426))&gt;1,"Duplicate ID",IF(OR(NOT(AND(ISNUMBER(B426),B426&gt;=DATE(1950,1,1),B426&lt;=DATE(2099,12,31))),NOT(OR(F426="Pending",F426="Approved",F426="Rejected",F426="Void")),AND(LEN(D426)&gt;0,NOT(OR(D426="Owner",D426="GC",D426="Field",D426="Design team"))),NOT(ISNUMBER(E426)),E426&lt;-100000000,E426&gt;100000000,AND(LEN(G426)&gt;0,OR(NOT(ISNUMBER(G426)),G426&lt;-100000000,G426&gt;100000000)),AND(F426="Approved",LEN(G426)=0),AND(LEN(G426)&gt;0,F426&lt;&gt;"Approved"),AND(OR(F426="Approved",F426="Rejected",F426="Void"),LEN(H426)=0),AND(LEN(H426)&gt;0,NOT(AND(ISNUMBER(H426),H426&gt;=DATE(1950,1,1),H426&lt;=DATE(2099,12,31)))),IF(AND(AND(ISNUMBER(H426),H426&gt;=DATE(1950,1,1),H426&lt;=DATE(2099,12,31)),AND(ISNUMBER(B426),B426&gt;=DATE(1950,1,1),B426&lt;=DATE(2099,12,31))),H426&lt;B426,FALSE)),"Check inputs","OK"))))</f>
        <v/>
      </c>
    </row>
    <row r="427" spans="1:11" x14ac:dyDescent="0.25">
      <c r="A427" s="16"/>
      <c r="B427" s="17"/>
      <c r="C427" s="18"/>
      <c r="D427" s="16"/>
      <c r="E427" s="19"/>
      <c r="F427" s="16"/>
      <c r="G427" s="19"/>
      <c r="H427" s="17"/>
      <c r="I427" s="20" t="str">
        <f>IF(NOT(COUNTA(A427:H427)&gt;0),"",IF(NOT(AND(ISNUMBER(B427),B427&gt;=DATE(1950,1,1),B427&lt;=DATE(2099,12,31))),"",IF(F427="Pending",IF(AND(ISNUMBER(Dashboard!$B$4),Dashboard!$B$4&gt;=DATE(1950,1,1),Dashboard!$B$4&lt;=DATE(2099,12,31)),Dashboard!$B$4-B427,""),IF(AND(ISNUMBER(H427),H427&gt;=DATE(1950,1,1),H427&lt;=DATE(2099,12,31)),H427-B427,""))))</f>
        <v/>
      </c>
      <c r="J427" s="21" t="str">
        <f>IF(NOT(COUNTA(A427:H427)&gt;0),"",IF(NOT(AND(ISNUMBER('Change Orders'!$B$2),'Change Orders'!$B$2&gt;=0,'Change Orders'!$B$2&lt;=1000000000)),"Check data",'Change Orders'!$B$2+SUMIFS($G$5:G427,$F$5:F427,"Approved")))</f>
        <v/>
      </c>
      <c r="K427" s="22" t="str">
        <f>IF(NOT(COUNTA(A427:H427)&gt;0),"",IF(LEN(A427)=0,"Check ID",IF(SUMPRODUCT(--($A$5:$A$501=A427))&gt;1,"Duplicate ID",IF(OR(NOT(AND(ISNUMBER(B427),B427&gt;=DATE(1950,1,1),B427&lt;=DATE(2099,12,31))),NOT(OR(F427="Pending",F427="Approved",F427="Rejected",F427="Void")),AND(LEN(D427)&gt;0,NOT(OR(D427="Owner",D427="GC",D427="Field",D427="Design team"))),NOT(ISNUMBER(E427)),E427&lt;-100000000,E427&gt;100000000,AND(LEN(G427)&gt;0,OR(NOT(ISNUMBER(G427)),G427&lt;-100000000,G427&gt;100000000)),AND(F427="Approved",LEN(G427)=0),AND(LEN(G427)&gt;0,F427&lt;&gt;"Approved"),AND(OR(F427="Approved",F427="Rejected",F427="Void"),LEN(H427)=0),AND(LEN(H427)&gt;0,NOT(AND(ISNUMBER(H427),H427&gt;=DATE(1950,1,1),H427&lt;=DATE(2099,12,31)))),IF(AND(AND(ISNUMBER(H427),H427&gt;=DATE(1950,1,1),H427&lt;=DATE(2099,12,31)),AND(ISNUMBER(B427),B427&gt;=DATE(1950,1,1),B427&lt;=DATE(2099,12,31))),H427&lt;B427,FALSE)),"Check inputs","OK"))))</f>
        <v/>
      </c>
    </row>
    <row r="428" spans="1:11" x14ac:dyDescent="0.25">
      <c r="A428" s="16"/>
      <c r="B428" s="17"/>
      <c r="C428" s="18"/>
      <c r="D428" s="16"/>
      <c r="E428" s="19"/>
      <c r="F428" s="16"/>
      <c r="G428" s="19"/>
      <c r="H428" s="17"/>
      <c r="I428" s="20" t="str">
        <f>IF(NOT(COUNTA(A428:H428)&gt;0),"",IF(NOT(AND(ISNUMBER(B428),B428&gt;=DATE(1950,1,1),B428&lt;=DATE(2099,12,31))),"",IF(F428="Pending",IF(AND(ISNUMBER(Dashboard!$B$4),Dashboard!$B$4&gt;=DATE(1950,1,1),Dashboard!$B$4&lt;=DATE(2099,12,31)),Dashboard!$B$4-B428,""),IF(AND(ISNUMBER(H428),H428&gt;=DATE(1950,1,1),H428&lt;=DATE(2099,12,31)),H428-B428,""))))</f>
        <v/>
      </c>
      <c r="J428" s="21" t="str">
        <f>IF(NOT(COUNTA(A428:H428)&gt;0),"",IF(NOT(AND(ISNUMBER('Change Orders'!$B$2),'Change Orders'!$B$2&gt;=0,'Change Orders'!$B$2&lt;=1000000000)),"Check data",'Change Orders'!$B$2+SUMIFS($G$5:G428,$F$5:F428,"Approved")))</f>
        <v/>
      </c>
      <c r="K428" s="22" t="str">
        <f>IF(NOT(COUNTA(A428:H428)&gt;0),"",IF(LEN(A428)=0,"Check ID",IF(SUMPRODUCT(--($A$5:$A$501=A428))&gt;1,"Duplicate ID",IF(OR(NOT(AND(ISNUMBER(B428),B428&gt;=DATE(1950,1,1),B428&lt;=DATE(2099,12,31))),NOT(OR(F428="Pending",F428="Approved",F428="Rejected",F428="Void")),AND(LEN(D428)&gt;0,NOT(OR(D428="Owner",D428="GC",D428="Field",D428="Design team"))),NOT(ISNUMBER(E428)),E428&lt;-100000000,E428&gt;100000000,AND(LEN(G428)&gt;0,OR(NOT(ISNUMBER(G428)),G428&lt;-100000000,G428&gt;100000000)),AND(F428="Approved",LEN(G428)=0),AND(LEN(G428)&gt;0,F428&lt;&gt;"Approved"),AND(OR(F428="Approved",F428="Rejected",F428="Void"),LEN(H428)=0),AND(LEN(H428)&gt;0,NOT(AND(ISNUMBER(H428),H428&gt;=DATE(1950,1,1),H428&lt;=DATE(2099,12,31)))),IF(AND(AND(ISNUMBER(H428),H428&gt;=DATE(1950,1,1),H428&lt;=DATE(2099,12,31)),AND(ISNUMBER(B428),B428&gt;=DATE(1950,1,1),B428&lt;=DATE(2099,12,31))),H428&lt;B428,FALSE)),"Check inputs","OK"))))</f>
        <v/>
      </c>
    </row>
    <row r="429" spans="1:11" x14ac:dyDescent="0.25">
      <c r="A429" s="16"/>
      <c r="B429" s="17"/>
      <c r="C429" s="18"/>
      <c r="D429" s="16"/>
      <c r="E429" s="19"/>
      <c r="F429" s="16"/>
      <c r="G429" s="19"/>
      <c r="H429" s="17"/>
      <c r="I429" s="20" t="str">
        <f>IF(NOT(COUNTA(A429:H429)&gt;0),"",IF(NOT(AND(ISNUMBER(B429),B429&gt;=DATE(1950,1,1),B429&lt;=DATE(2099,12,31))),"",IF(F429="Pending",IF(AND(ISNUMBER(Dashboard!$B$4),Dashboard!$B$4&gt;=DATE(1950,1,1),Dashboard!$B$4&lt;=DATE(2099,12,31)),Dashboard!$B$4-B429,""),IF(AND(ISNUMBER(H429),H429&gt;=DATE(1950,1,1),H429&lt;=DATE(2099,12,31)),H429-B429,""))))</f>
        <v/>
      </c>
      <c r="J429" s="21" t="str">
        <f>IF(NOT(COUNTA(A429:H429)&gt;0),"",IF(NOT(AND(ISNUMBER('Change Orders'!$B$2),'Change Orders'!$B$2&gt;=0,'Change Orders'!$B$2&lt;=1000000000)),"Check data",'Change Orders'!$B$2+SUMIFS($G$5:G429,$F$5:F429,"Approved")))</f>
        <v/>
      </c>
      <c r="K429" s="22" t="str">
        <f>IF(NOT(COUNTA(A429:H429)&gt;0),"",IF(LEN(A429)=0,"Check ID",IF(SUMPRODUCT(--($A$5:$A$501=A429))&gt;1,"Duplicate ID",IF(OR(NOT(AND(ISNUMBER(B429),B429&gt;=DATE(1950,1,1),B429&lt;=DATE(2099,12,31))),NOT(OR(F429="Pending",F429="Approved",F429="Rejected",F429="Void")),AND(LEN(D429)&gt;0,NOT(OR(D429="Owner",D429="GC",D429="Field",D429="Design team"))),NOT(ISNUMBER(E429)),E429&lt;-100000000,E429&gt;100000000,AND(LEN(G429)&gt;0,OR(NOT(ISNUMBER(G429)),G429&lt;-100000000,G429&gt;100000000)),AND(F429="Approved",LEN(G429)=0),AND(LEN(G429)&gt;0,F429&lt;&gt;"Approved"),AND(OR(F429="Approved",F429="Rejected",F429="Void"),LEN(H429)=0),AND(LEN(H429)&gt;0,NOT(AND(ISNUMBER(H429),H429&gt;=DATE(1950,1,1),H429&lt;=DATE(2099,12,31)))),IF(AND(AND(ISNUMBER(H429),H429&gt;=DATE(1950,1,1),H429&lt;=DATE(2099,12,31)),AND(ISNUMBER(B429),B429&gt;=DATE(1950,1,1),B429&lt;=DATE(2099,12,31))),H429&lt;B429,FALSE)),"Check inputs","OK"))))</f>
        <v/>
      </c>
    </row>
    <row r="430" spans="1:11" x14ac:dyDescent="0.25">
      <c r="A430" s="16"/>
      <c r="B430" s="17"/>
      <c r="C430" s="18"/>
      <c r="D430" s="16"/>
      <c r="E430" s="19"/>
      <c r="F430" s="16"/>
      <c r="G430" s="19"/>
      <c r="H430" s="17"/>
      <c r="I430" s="20" t="str">
        <f>IF(NOT(COUNTA(A430:H430)&gt;0),"",IF(NOT(AND(ISNUMBER(B430),B430&gt;=DATE(1950,1,1),B430&lt;=DATE(2099,12,31))),"",IF(F430="Pending",IF(AND(ISNUMBER(Dashboard!$B$4),Dashboard!$B$4&gt;=DATE(1950,1,1),Dashboard!$B$4&lt;=DATE(2099,12,31)),Dashboard!$B$4-B430,""),IF(AND(ISNUMBER(H430),H430&gt;=DATE(1950,1,1),H430&lt;=DATE(2099,12,31)),H430-B430,""))))</f>
        <v/>
      </c>
      <c r="J430" s="21" t="str">
        <f>IF(NOT(COUNTA(A430:H430)&gt;0),"",IF(NOT(AND(ISNUMBER('Change Orders'!$B$2),'Change Orders'!$B$2&gt;=0,'Change Orders'!$B$2&lt;=1000000000)),"Check data",'Change Orders'!$B$2+SUMIFS($G$5:G430,$F$5:F430,"Approved")))</f>
        <v/>
      </c>
      <c r="K430" s="22" t="str">
        <f>IF(NOT(COUNTA(A430:H430)&gt;0),"",IF(LEN(A430)=0,"Check ID",IF(SUMPRODUCT(--($A$5:$A$501=A430))&gt;1,"Duplicate ID",IF(OR(NOT(AND(ISNUMBER(B430),B430&gt;=DATE(1950,1,1),B430&lt;=DATE(2099,12,31))),NOT(OR(F430="Pending",F430="Approved",F430="Rejected",F430="Void")),AND(LEN(D430)&gt;0,NOT(OR(D430="Owner",D430="GC",D430="Field",D430="Design team"))),NOT(ISNUMBER(E430)),E430&lt;-100000000,E430&gt;100000000,AND(LEN(G430)&gt;0,OR(NOT(ISNUMBER(G430)),G430&lt;-100000000,G430&gt;100000000)),AND(F430="Approved",LEN(G430)=0),AND(LEN(G430)&gt;0,F430&lt;&gt;"Approved"),AND(OR(F430="Approved",F430="Rejected",F430="Void"),LEN(H430)=0),AND(LEN(H430)&gt;0,NOT(AND(ISNUMBER(H430),H430&gt;=DATE(1950,1,1),H430&lt;=DATE(2099,12,31)))),IF(AND(AND(ISNUMBER(H430),H430&gt;=DATE(1950,1,1),H430&lt;=DATE(2099,12,31)),AND(ISNUMBER(B430),B430&gt;=DATE(1950,1,1),B430&lt;=DATE(2099,12,31))),H430&lt;B430,FALSE)),"Check inputs","OK"))))</f>
        <v/>
      </c>
    </row>
    <row r="431" spans="1:11" x14ac:dyDescent="0.25">
      <c r="A431" s="16"/>
      <c r="B431" s="17"/>
      <c r="C431" s="18"/>
      <c r="D431" s="16"/>
      <c r="E431" s="19"/>
      <c r="F431" s="16"/>
      <c r="G431" s="19"/>
      <c r="H431" s="17"/>
      <c r="I431" s="20" t="str">
        <f>IF(NOT(COUNTA(A431:H431)&gt;0),"",IF(NOT(AND(ISNUMBER(B431),B431&gt;=DATE(1950,1,1),B431&lt;=DATE(2099,12,31))),"",IF(F431="Pending",IF(AND(ISNUMBER(Dashboard!$B$4),Dashboard!$B$4&gt;=DATE(1950,1,1),Dashboard!$B$4&lt;=DATE(2099,12,31)),Dashboard!$B$4-B431,""),IF(AND(ISNUMBER(H431),H431&gt;=DATE(1950,1,1),H431&lt;=DATE(2099,12,31)),H431-B431,""))))</f>
        <v/>
      </c>
      <c r="J431" s="21" t="str">
        <f>IF(NOT(COUNTA(A431:H431)&gt;0),"",IF(NOT(AND(ISNUMBER('Change Orders'!$B$2),'Change Orders'!$B$2&gt;=0,'Change Orders'!$B$2&lt;=1000000000)),"Check data",'Change Orders'!$B$2+SUMIFS($G$5:G431,$F$5:F431,"Approved")))</f>
        <v/>
      </c>
      <c r="K431" s="22" t="str">
        <f>IF(NOT(COUNTA(A431:H431)&gt;0),"",IF(LEN(A431)=0,"Check ID",IF(SUMPRODUCT(--($A$5:$A$501=A431))&gt;1,"Duplicate ID",IF(OR(NOT(AND(ISNUMBER(B431),B431&gt;=DATE(1950,1,1),B431&lt;=DATE(2099,12,31))),NOT(OR(F431="Pending",F431="Approved",F431="Rejected",F431="Void")),AND(LEN(D431)&gt;0,NOT(OR(D431="Owner",D431="GC",D431="Field",D431="Design team"))),NOT(ISNUMBER(E431)),E431&lt;-100000000,E431&gt;100000000,AND(LEN(G431)&gt;0,OR(NOT(ISNUMBER(G431)),G431&lt;-100000000,G431&gt;100000000)),AND(F431="Approved",LEN(G431)=0),AND(LEN(G431)&gt;0,F431&lt;&gt;"Approved"),AND(OR(F431="Approved",F431="Rejected",F431="Void"),LEN(H431)=0),AND(LEN(H431)&gt;0,NOT(AND(ISNUMBER(H431),H431&gt;=DATE(1950,1,1),H431&lt;=DATE(2099,12,31)))),IF(AND(AND(ISNUMBER(H431),H431&gt;=DATE(1950,1,1),H431&lt;=DATE(2099,12,31)),AND(ISNUMBER(B431),B431&gt;=DATE(1950,1,1),B431&lt;=DATE(2099,12,31))),H431&lt;B431,FALSE)),"Check inputs","OK"))))</f>
        <v/>
      </c>
    </row>
    <row r="432" spans="1:11" x14ac:dyDescent="0.25">
      <c r="A432" s="16"/>
      <c r="B432" s="17"/>
      <c r="C432" s="18"/>
      <c r="D432" s="16"/>
      <c r="E432" s="19"/>
      <c r="F432" s="16"/>
      <c r="G432" s="19"/>
      <c r="H432" s="17"/>
      <c r="I432" s="20" t="str">
        <f>IF(NOT(COUNTA(A432:H432)&gt;0),"",IF(NOT(AND(ISNUMBER(B432),B432&gt;=DATE(1950,1,1),B432&lt;=DATE(2099,12,31))),"",IF(F432="Pending",IF(AND(ISNUMBER(Dashboard!$B$4),Dashboard!$B$4&gt;=DATE(1950,1,1),Dashboard!$B$4&lt;=DATE(2099,12,31)),Dashboard!$B$4-B432,""),IF(AND(ISNUMBER(H432),H432&gt;=DATE(1950,1,1),H432&lt;=DATE(2099,12,31)),H432-B432,""))))</f>
        <v/>
      </c>
      <c r="J432" s="21" t="str">
        <f>IF(NOT(COUNTA(A432:H432)&gt;0),"",IF(NOT(AND(ISNUMBER('Change Orders'!$B$2),'Change Orders'!$B$2&gt;=0,'Change Orders'!$B$2&lt;=1000000000)),"Check data",'Change Orders'!$B$2+SUMIFS($G$5:G432,$F$5:F432,"Approved")))</f>
        <v/>
      </c>
      <c r="K432" s="22" t="str">
        <f>IF(NOT(COUNTA(A432:H432)&gt;0),"",IF(LEN(A432)=0,"Check ID",IF(SUMPRODUCT(--($A$5:$A$501=A432))&gt;1,"Duplicate ID",IF(OR(NOT(AND(ISNUMBER(B432),B432&gt;=DATE(1950,1,1),B432&lt;=DATE(2099,12,31))),NOT(OR(F432="Pending",F432="Approved",F432="Rejected",F432="Void")),AND(LEN(D432)&gt;0,NOT(OR(D432="Owner",D432="GC",D432="Field",D432="Design team"))),NOT(ISNUMBER(E432)),E432&lt;-100000000,E432&gt;100000000,AND(LEN(G432)&gt;0,OR(NOT(ISNUMBER(G432)),G432&lt;-100000000,G432&gt;100000000)),AND(F432="Approved",LEN(G432)=0),AND(LEN(G432)&gt;0,F432&lt;&gt;"Approved"),AND(OR(F432="Approved",F432="Rejected",F432="Void"),LEN(H432)=0),AND(LEN(H432)&gt;0,NOT(AND(ISNUMBER(H432),H432&gt;=DATE(1950,1,1),H432&lt;=DATE(2099,12,31)))),IF(AND(AND(ISNUMBER(H432),H432&gt;=DATE(1950,1,1),H432&lt;=DATE(2099,12,31)),AND(ISNUMBER(B432),B432&gt;=DATE(1950,1,1),B432&lt;=DATE(2099,12,31))),H432&lt;B432,FALSE)),"Check inputs","OK"))))</f>
        <v/>
      </c>
    </row>
    <row r="433" spans="1:11" x14ac:dyDescent="0.25">
      <c r="A433" s="16"/>
      <c r="B433" s="17"/>
      <c r="C433" s="18"/>
      <c r="D433" s="16"/>
      <c r="E433" s="19"/>
      <c r="F433" s="16"/>
      <c r="G433" s="19"/>
      <c r="H433" s="17"/>
      <c r="I433" s="20" t="str">
        <f>IF(NOT(COUNTA(A433:H433)&gt;0),"",IF(NOT(AND(ISNUMBER(B433),B433&gt;=DATE(1950,1,1),B433&lt;=DATE(2099,12,31))),"",IF(F433="Pending",IF(AND(ISNUMBER(Dashboard!$B$4),Dashboard!$B$4&gt;=DATE(1950,1,1),Dashboard!$B$4&lt;=DATE(2099,12,31)),Dashboard!$B$4-B433,""),IF(AND(ISNUMBER(H433),H433&gt;=DATE(1950,1,1),H433&lt;=DATE(2099,12,31)),H433-B433,""))))</f>
        <v/>
      </c>
      <c r="J433" s="21" t="str">
        <f>IF(NOT(COUNTA(A433:H433)&gt;0),"",IF(NOT(AND(ISNUMBER('Change Orders'!$B$2),'Change Orders'!$B$2&gt;=0,'Change Orders'!$B$2&lt;=1000000000)),"Check data",'Change Orders'!$B$2+SUMIFS($G$5:G433,$F$5:F433,"Approved")))</f>
        <v/>
      </c>
      <c r="K433" s="22" t="str">
        <f>IF(NOT(COUNTA(A433:H433)&gt;0),"",IF(LEN(A433)=0,"Check ID",IF(SUMPRODUCT(--($A$5:$A$501=A433))&gt;1,"Duplicate ID",IF(OR(NOT(AND(ISNUMBER(B433),B433&gt;=DATE(1950,1,1),B433&lt;=DATE(2099,12,31))),NOT(OR(F433="Pending",F433="Approved",F433="Rejected",F433="Void")),AND(LEN(D433)&gt;0,NOT(OR(D433="Owner",D433="GC",D433="Field",D433="Design team"))),NOT(ISNUMBER(E433)),E433&lt;-100000000,E433&gt;100000000,AND(LEN(G433)&gt;0,OR(NOT(ISNUMBER(G433)),G433&lt;-100000000,G433&gt;100000000)),AND(F433="Approved",LEN(G433)=0),AND(LEN(G433)&gt;0,F433&lt;&gt;"Approved"),AND(OR(F433="Approved",F433="Rejected",F433="Void"),LEN(H433)=0),AND(LEN(H433)&gt;0,NOT(AND(ISNUMBER(H433),H433&gt;=DATE(1950,1,1),H433&lt;=DATE(2099,12,31)))),IF(AND(AND(ISNUMBER(H433),H433&gt;=DATE(1950,1,1),H433&lt;=DATE(2099,12,31)),AND(ISNUMBER(B433),B433&gt;=DATE(1950,1,1),B433&lt;=DATE(2099,12,31))),H433&lt;B433,FALSE)),"Check inputs","OK"))))</f>
        <v/>
      </c>
    </row>
    <row r="434" spans="1:11" x14ac:dyDescent="0.25">
      <c r="A434" s="16"/>
      <c r="B434" s="17"/>
      <c r="C434" s="18"/>
      <c r="D434" s="16"/>
      <c r="E434" s="19"/>
      <c r="F434" s="16"/>
      <c r="G434" s="19"/>
      <c r="H434" s="17"/>
      <c r="I434" s="20" t="str">
        <f>IF(NOT(COUNTA(A434:H434)&gt;0),"",IF(NOT(AND(ISNUMBER(B434),B434&gt;=DATE(1950,1,1),B434&lt;=DATE(2099,12,31))),"",IF(F434="Pending",IF(AND(ISNUMBER(Dashboard!$B$4),Dashboard!$B$4&gt;=DATE(1950,1,1),Dashboard!$B$4&lt;=DATE(2099,12,31)),Dashboard!$B$4-B434,""),IF(AND(ISNUMBER(H434),H434&gt;=DATE(1950,1,1),H434&lt;=DATE(2099,12,31)),H434-B434,""))))</f>
        <v/>
      </c>
      <c r="J434" s="21" t="str">
        <f>IF(NOT(COUNTA(A434:H434)&gt;0),"",IF(NOT(AND(ISNUMBER('Change Orders'!$B$2),'Change Orders'!$B$2&gt;=0,'Change Orders'!$B$2&lt;=1000000000)),"Check data",'Change Orders'!$B$2+SUMIFS($G$5:G434,$F$5:F434,"Approved")))</f>
        <v/>
      </c>
      <c r="K434" s="22" t="str">
        <f>IF(NOT(COUNTA(A434:H434)&gt;0),"",IF(LEN(A434)=0,"Check ID",IF(SUMPRODUCT(--($A$5:$A$501=A434))&gt;1,"Duplicate ID",IF(OR(NOT(AND(ISNUMBER(B434),B434&gt;=DATE(1950,1,1),B434&lt;=DATE(2099,12,31))),NOT(OR(F434="Pending",F434="Approved",F434="Rejected",F434="Void")),AND(LEN(D434)&gt;0,NOT(OR(D434="Owner",D434="GC",D434="Field",D434="Design team"))),NOT(ISNUMBER(E434)),E434&lt;-100000000,E434&gt;100000000,AND(LEN(G434)&gt;0,OR(NOT(ISNUMBER(G434)),G434&lt;-100000000,G434&gt;100000000)),AND(F434="Approved",LEN(G434)=0),AND(LEN(G434)&gt;0,F434&lt;&gt;"Approved"),AND(OR(F434="Approved",F434="Rejected",F434="Void"),LEN(H434)=0),AND(LEN(H434)&gt;0,NOT(AND(ISNUMBER(H434),H434&gt;=DATE(1950,1,1),H434&lt;=DATE(2099,12,31)))),IF(AND(AND(ISNUMBER(H434),H434&gt;=DATE(1950,1,1),H434&lt;=DATE(2099,12,31)),AND(ISNUMBER(B434),B434&gt;=DATE(1950,1,1),B434&lt;=DATE(2099,12,31))),H434&lt;B434,FALSE)),"Check inputs","OK"))))</f>
        <v/>
      </c>
    </row>
    <row r="435" spans="1:11" x14ac:dyDescent="0.25">
      <c r="A435" s="16"/>
      <c r="B435" s="17"/>
      <c r="C435" s="18"/>
      <c r="D435" s="16"/>
      <c r="E435" s="19"/>
      <c r="F435" s="16"/>
      <c r="G435" s="19"/>
      <c r="H435" s="17"/>
      <c r="I435" s="20" t="str">
        <f>IF(NOT(COUNTA(A435:H435)&gt;0),"",IF(NOT(AND(ISNUMBER(B435),B435&gt;=DATE(1950,1,1),B435&lt;=DATE(2099,12,31))),"",IF(F435="Pending",IF(AND(ISNUMBER(Dashboard!$B$4),Dashboard!$B$4&gt;=DATE(1950,1,1),Dashboard!$B$4&lt;=DATE(2099,12,31)),Dashboard!$B$4-B435,""),IF(AND(ISNUMBER(H435),H435&gt;=DATE(1950,1,1),H435&lt;=DATE(2099,12,31)),H435-B435,""))))</f>
        <v/>
      </c>
      <c r="J435" s="21" t="str">
        <f>IF(NOT(COUNTA(A435:H435)&gt;0),"",IF(NOT(AND(ISNUMBER('Change Orders'!$B$2),'Change Orders'!$B$2&gt;=0,'Change Orders'!$B$2&lt;=1000000000)),"Check data",'Change Orders'!$B$2+SUMIFS($G$5:G435,$F$5:F435,"Approved")))</f>
        <v/>
      </c>
      <c r="K435" s="22" t="str">
        <f>IF(NOT(COUNTA(A435:H435)&gt;0),"",IF(LEN(A435)=0,"Check ID",IF(SUMPRODUCT(--($A$5:$A$501=A435))&gt;1,"Duplicate ID",IF(OR(NOT(AND(ISNUMBER(B435),B435&gt;=DATE(1950,1,1),B435&lt;=DATE(2099,12,31))),NOT(OR(F435="Pending",F435="Approved",F435="Rejected",F435="Void")),AND(LEN(D435)&gt;0,NOT(OR(D435="Owner",D435="GC",D435="Field",D435="Design team"))),NOT(ISNUMBER(E435)),E435&lt;-100000000,E435&gt;100000000,AND(LEN(G435)&gt;0,OR(NOT(ISNUMBER(G435)),G435&lt;-100000000,G435&gt;100000000)),AND(F435="Approved",LEN(G435)=0),AND(LEN(G435)&gt;0,F435&lt;&gt;"Approved"),AND(OR(F435="Approved",F435="Rejected",F435="Void"),LEN(H435)=0),AND(LEN(H435)&gt;0,NOT(AND(ISNUMBER(H435),H435&gt;=DATE(1950,1,1),H435&lt;=DATE(2099,12,31)))),IF(AND(AND(ISNUMBER(H435),H435&gt;=DATE(1950,1,1),H435&lt;=DATE(2099,12,31)),AND(ISNUMBER(B435),B435&gt;=DATE(1950,1,1),B435&lt;=DATE(2099,12,31))),H435&lt;B435,FALSE)),"Check inputs","OK"))))</f>
        <v/>
      </c>
    </row>
    <row r="436" spans="1:11" x14ac:dyDescent="0.25">
      <c r="A436" s="16"/>
      <c r="B436" s="17"/>
      <c r="C436" s="18"/>
      <c r="D436" s="16"/>
      <c r="E436" s="19"/>
      <c r="F436" s="16"/>
      <c r="G436" s="19"/>
      <c r="H436" s="17"/>
      <c r="I436" s="20" t="str">
        <f>IF(NOT(COUNTA(A436:H436)&gt;0),"",IF(NOT(AND(ISNUMBER(B436),B436&gt;=DATE(1950,1,1),B436&lt;=DATE(2099,12,31))),"",IF(F436="Pending",IF(AND(ISNUMBER(Dashboard!$B$4),Dashboard!$B$4&gt;=DATE(1950,1,1),Dashboard!$B$4&lt;=DATE(2099,12,31)),Dashboard!$B$4-B436,""),IF(AND(ISNUMBER(H436),H436&gt;=DATE(1950,1,1),H436&lt;=DATE(2099,12,31)),H436-B436,""))))</f>
        <v/>
      </c>
      <c r="J436" s="21" t="str">
        <f>IF(NOT(COUNTA(A436:H436)&gt;0),"",IF(NOT(AND(ISNUMBER('Change Orders'!$B$2),'Change Orders'!$B$2&gt;=0,'Change Orders'!$B$2&lt;=1000000000)),"Check data",'Change Orders'!$B$2+SUMIFS($G$5:G436,$F$5:F436,"Approved")))</f>
        <v/>
      </c>
      <c r="K436" s="22" t="str">
        <f>IF(NOT(COUNTA(A436:H436)&gt;0),"",IF(LEN(A436)=0,"Check ID",IF(SUMPRODUCT(--($A$5:$A$501=A436))&gt;1,"Duplicate ID",IF(OR(NOT(AND(ISNUMBER(B436),B436&gt;=DATE(1950,1,1),B436&lt;=DATE(2099,12,31))),NOT(OR(F436="Pending",F436="Approved",F436="Rejected",F436="Void")),AND(LEN(D436)&gt;0,NOT(OR(D436="Owner",D436="GC",D436="Field",D436="Design team"))),NOT(ISNUMBER(E436)),E436&lt;-100000000,E436&gt;100000000,AND(LEN(G436)&gt;0,OR(NOT(ISNUMBER(G436)),G436&lt;-100000000,G436&gt;100000000)),AND(F436="Approved",LEN(G436)=0),AND(LEN(G436)&gt;0,F436&lt;&gt;"Approved"),AND(OR(F436="Approved",F436="Rejected",F436="Void"),LEN(H436)=0),AND(LEN(H436)&gt;0,NOT(AND(ISNUMBER(H436),H436&gt;=DATE(1950,1,1),H436&lt;=DATE(2099,12,31)))),IF(AND(AND(ISNUMBER(H436),H436&gt;=DATE(1950,1,1),H436&lt;=DATE(2099,12,31)),AND(ISNUMBER(B436),B436&gt;=DATE(1950,1,1),B436&lt;=DATE(2099,12,31))),H436&lt;B436,FALSE)),"Check inputs","OK"))))</f>
        <v/>
      </c>
    </row>
    <row r="437" spans="1:11" x14ac:dyDescent="0.25">
      <c r="A437" s="16"/>
      <c r="B437" s="17"/>
      <c r="C437" s="18"/>
      <c r="D437" s="16"/>
      <c r="E437" s="19"/>
      <c r="F437" s="16"/>
      <c r="G437" s="19"/>
      <c r="H437" s="17"/>
      <c r="I437" s="20" t="str">
        <f>IF(NOT(COUNTA(A437:H437)&gt;0),"",IF(NOT(AND(ISNUMBER(B437),B437&gt;=DATE(1950,1,1),B437&lt;=DATE(2099,12,31))),"",IF(F437="Pending",IF(AND(ISNUMBER(Dashboard!$B$4),Dashboard!$B$4&gt;=DATE(1950,1,1),Dashboard!$B$4&lt;=DATE(2099,12,31)),Dashboard!$B$4-B437,""),IF(AND(ISNUMBER(H437),H437&gt;=DATE(1950,1,1),H437&lt;=DATE(2099,12,31)),H437-B437,""))))</f>
        <v/>
      </c>
      <c r="J437" s="21" t="str">
        <f>IF(NOT(COUNTA(A437:H437)&gt;0),"",IF(NOT(AND(ISNUMBER('Change Orders'!$B$2),'Change Orders'!$B$2&gt;=0,'Change Orders'!$B$2&lt;=1000000000)),"Check data",'Change Orders'!$B$2+SUMIFS($G$5:G437,$F$5:F437,"Approved")))</f>
        <v/>
      </c>
      <c r="K437" s="22" t="str">
        <f>IF(NOT(COUNTA(A437:H437)&gt;0),"",IF(LEN(A437)=0,"Check ID",IF(SUMPRODUCT(--($A$5:$A$501=A437))&gt;1,"Duplicate ID",IF(OR(NOT(AND(ISNUMBER(B437),B437&gt;=DATE(1950,1,1),B437&lt;=DATE(2099,12,31))),NOT(OR(F437="Pending",F437="Approved",F437="Rejected",F437="Void")),AND(LEN(D437)&gt;0,NOT(OR(D437="Owner",D437="GC",D437="Field",D437="Design team"))),NOT(ISNUMBER(E437)),E437&lt;-100000000,E437&gt;100000000,AND(LEN(G437)&gt;0,OR(NOT(ISNUMBER(G437)),G437&lt;-100000000,G437&gt;100000000)),AND(F437="Approved",LEN(G437)=0),AND(LEN(G437)&gt;0,F437&lt;&gt;"Approved"),AND(OR(F437="Approved",F437="Rejected",F437="Void"),LEN(H437)=0),AND(LEN(H437)&gt;0,NOT(AND(ISNUMBER(H437),H437&gt;=DATE(1950,1,1),H437&lt;=DATE(2099,12,31)))),IF(AND(AND(ISNUMBER(H437),H437&gt;=DATE(1950,1,1),H437&lt;=DATE(2099,12,31)),AND(ISNUMBER(B437),B437&gt;=DATE(1950,1,1),B437&lt;=DATE(2099,12,31))),H437&lt;B437,FALSE)),"Check inputs","OK"))))</f>
        <v/>
      </c>
    </row>
    <row r="438" spans="1:11" x14ac:dyDescent="0.25">
      <c r="A438" s="16"/>
      <c r="B438" s="17"/>
      <c r="C438" s="18"/>
      <c r="D438" s="16"/>
      <c r="E438" s="19"/>
      <c r="F438" s="16"/>
      <c r="G438" s="19"/>
      <c r="H438" s="17"/>
      <c r="I438" s="20" t="str">
        <f>IF(NOT(COUNTA(A438:H438)&gt;0),"",IF(NOT(AND(ISNUMBER(B438),B438&gt;=DATE(1950,1,1),B438&lt;=DATE(2099,12,31))),"",IF(F438="Pending",IF(AND(ISNUMBER(Dashboard!$B$4),Dashboard!$B$4&gt;=DATE(1950,1,1),Dashboard!$B$4&lt;=DATE(2099,12,31)),Dashboard!$B$4-B438,""),IF(AND(ISNUMBER(H438),H438&gt;=DATE(1950,1,1),H438&lt;=DATE(2099,12,31)),H438-B438,""))))</f>
        <v/>
      </c>
      <c r="J438" s="21" t="str">
        <f>IF(NOT(COUNTA(A438:H438)&gt;0),"",IF(NOT(AND(ISNUMBER('Change Orders'!$B$2),'Change Orders'!$B$2&gt;=0,'Change Orders'!$B$2&lt;=1000000000)),"Check data",'Change Orders'!$B$2+SUMIFS($G$5:G438,$F$5:F438,"Approved")))</f>
        <v/>
      </c>
      <c r="K438" s="22" t="str">
        <f>IF(NOT(COUNTA(A438:H438)&gt;0),"",IF(LEN(A438)=0,"Check ID",IF(SUMPRODUCT(--($A$5:$A$501=A438))&gt;1,"Duplicate ID",IF(OR(NOT(AND(ISNUMBER(B438),B438&gt;=DATE(1950,1,1),B438&lt;=DATE(2099,12,31))),NOT(OR(F438="Pending",F438="Approved",F438="Rejected",F438="Void")),AND(LEN(D438)&gt;0,NOT(OR(D438="Owner",D438="GC",D438="Field",D438="Design team"))),NOT(ISNUMBER(E438)),E438&lt;-100000000,E438&gt;100000000,AND(LEN(G438)&gt;0,OR(NOT(ISNUMBER(G438)),G438&lt;-100000000,G438&gt;100000000)),AND(F438="Approved",LEN(G438)=0),AND(LEN(G438)&gt;0,F438&lt;&gt;"Approved"),AND(OR(F438="Approved",F438="Rejected",F438="Void"),LEN(H438)=0),AND(LEN(H438)&gt;0,NOT(AND(ISNUMBER(H438),H438&gt;=DATE(1950,1,1),H438&lt;=DATE(2099,12,31)))),IF(AND(AND(ISNUMBER(H438),H438&gt;=DATE(1950,1,1),H438&lt;=DATE(2099,12,31)),AND(ISNUMBER(B438),B438&gt;=DATE(1950,1,1),B438&lt;=DATE(2099,12,31))),H438&lt;B438,FALSE)),"Check inputs","OK"))))</f>
        <v/>
      </c>
    </row>
    <row r="439" spans="1:11" x14ac:dyDescent="0.25">
      <c r="A439" s="16"/>
      <c r="B439" s="17"/>
      <c r="C439" s="18"/>
      <c r="D439" s="16"/>
      <c r="E439" s="19"/>
      <c r="F439" s="16"/>
      <c r="G439" s="19"/>
      <c r="H439" s="17"/>
      <c r="I439" s="20" t="str">
        <f>IF(NOT(COUNTA(A439:H439)&gt;0),"",IF(NOT(AND(ISNUMBER(B439),B439&gt;=DATE(1950,1,1),B439&lt;=DATE(2099,12,31))),"",IF(F439="Pending",IF(AND(ISNUMBER(Dashboard!$B$4),Dashboard!$B$4&gt;=DATE(1950,1,1),Dashboard!$B$4&lt;=DATE(2099,12,31)),Dashboard!$B$4-B439,""),IF(AND(ISNUMBER(H439),H439&gt;=DATE(1950,1,1),H439&lt;=DATE(2099,12,31)),H439-B439,""))))</f>
        <v/>
      </c>
      <c r="J439" s="21" t="str">
        <f>IF(NOT(COUNTA(A439:H439)&gt;0),"",IF(NOT(AND(ISNUMBER('Change Orders'!$B$2),'Change Orders'!$B$2&gt;=0,'Change Orders'!$B$2&lt;=1000000000)),"Check data",'Change Orders'!$B$2+SUMIFS($G$5:G439,$F$5:F439,"Approved")))</f>
        <v/>
      </c>
      <c r="K439" s="22" t="str">
        <f>IF(NOT(COUNTA(A439:H439)&gt;0),"",IF(LEN(A439)=0,"Check ID",IF(SUMPRODUCT(--($A$5:$A$501=A439))&gt;1,"Duplicate ID",IF(OR(NOT(AND(ISNUMBER(B439),B439&gt;=DATE(1950,1,1),B439&lt;=DATE(2099,12,31))),NOT(OR(F439="Pending",F439="Approved",F439="Rejected",F439="Void")),AND(LEN(D439)&gt;0,NOT(OR(D439="Owner",D439="GC",D439="Field",D439="Design team"))),NOT(ISNUMBER(E439)),E439&lt;-100000000,E439&gt;100000000,AND(LEN(G439)&gt;0,OR(NOT(ISNUMBER(G439)),G439&lt;-100000000,G439&gt;100000000)),AND(F439="Approved",LEN(G439)=0),AND(LEN(G439)&gt;0,F439&lt;&gt;"Approved"),AND(OR(F439="Approved",F439="Rejected",F439="Void"),LEN(H439)=0),AND(LEN(H439)&gt;0,NOT(AND(ISNUMBER(H439),H439&gt;=DATE(1950,1,1),H439&lt;=DATE(2099,12,31)))),IF(AND(AND(ISNUMBER(H439),H439&gt;=DATE(1950,1,1),H439&lt;=DATE(2099,12,31)),AND(ISNUMBER(B439),B439&gt;=DATE(1950,1,1),B439&lt;=DATE(2099,12,31))),H439&lt;B439,FALSE)),"Check inputs","OK"))))</f>
        <v/>
      </c>
    </row>
    <row r="440" spans="1:11" x14ac:dyDescent="0.25">
      <c r="A440" s="16"/>
      <c r="B440" s="17"/>
      <c r="C440" s="18"/>
      <c r="D440" s="16"/>
      <c r="E440" s="19"/>
      <c r="F440" s="16"/>
      <c r="G440" s="19"/>
      <c r="H440" s="17"/>
      <c r="I440" s="20" t="str">
        <f>IF(NOT(COUNTA(A440:H440)&gt;0),"",IF(NOT(AND(ISNUMBER(B440),B440&gt;=DATE(1950,1,1),B440&lt;=DATE(2099,12,31))),"",IF(F440="Pending",IF(AND(ISNUMBER(Dashboard!$B$4),Dashboard!$B$4&gt;=DATE(1950,1,1),Dashboard!$B$4&lt;=DATE(2099,12,31)),Dashboard!$B$4-B440,""),IF(AND(ISNUMBER(H440),H440&gt;=DATE(1950,1,1),H440&lt;=DATE(2099,12,31)),H440-B440,""))))</f>
        <v/>
      </c>
      <c r="J440" s="21" t="str">
        <f>IF(NOT(COUNTA(A440:H440)&gt;0),"",IF(NOT(AND(ISNUMBER('Change Orders'!$B$2),'Change Orders'!$B$2&gt;=0,'Change Orders'!$B$2&lt;=1000000000)),"Check data",'Change Orders'!$B$2+SUMIFS($G$5:G440,$F$5:F440,"Approved")))</f>
        <v/>
      </c>
      <c r="K440" s="22" t="str">
        <f>IF(NOT(COUNTA(A440:H440)&gt;0),"",IF(LEN(A440)=0,"Check ID",IF(SUMPRODUCT(--($A$5:$A$501=A440))&gt;1,"Duplicate ID",IF(OR(NOT(AND(ISNUMBER(B440),B440&gt;=DATE(1950,1,1),B440&lt;=DATE(2099,12,31))),NOT(OR(F440="Pending",F440="Approved",F440="Rejected",F440="Void")),AND(LEN(D440)&gt;0,NOT(OR(D440="Owner",D440="GC",D440="Field",D440="Design team"))),NOT(ISNUMBER(E440)),E440&lt;-100000000,E440&gt;100000000,AND(LEN(G440)&gt;0,OR(NOT(ISNUMBER(G440)),G440&lt;-100000000,G440&gt;100000000)),AND(F440="Approved",LEN(G440)=0),AND(LEN(G440)&gt;0,F440&lt;&gt;"Approved"),AND(OR(F440="Approved",F440="Rejected",F440="Void"),LEN(H440)=0),AND(LEN(H440)&gt;0,NOT(AND(ISNUMBER(H440),H440&gt;=DATE(1950,1,1),H440&lt;=DATE(2099,12,31)))),IF(AND(AND(ISNUMBER(H440),H440&gt;=DATE(1950,1,1),H440&lt;=DATE(2099,12,31)),AND(ISNUMBER(B440),B440&gt;=DATE(1950,1,1),B440&lt;=DATE(2099,12,31))),H440&lt;B440,FALSE)),"Check inputs","OK"))))</f>
        <v/>
      </c>
    </row>
    <row r="441" spans="1:11" x14ac:dyDescent="0.25">
      <c r="A441" s="16"/>
      <c r="B441" s="17"/>
      <c r="C441" s="18"/>
      <c r="D441" s="16"/>
      <c r="E441" s="19"/>
      <c r="F441" s="16"/>
      <c r="G441" s="19"/>
      <c r="H441" s="17"/>
      <c r="I441" s="20" t="str">
        <f>IF(NOT(COUNTA(A441:H441)&gt;0),"",IF(NOT(AND(ISNUMBER(B441),B441&gt;=DATE(1950,1,1),B441&lt;=DATE(2099,12,31))),"",IF(F441="Pending",IF(AND(ISNUMBER(Dashboard!$B$4),Dashboard!$B$4&gt;=DATE(1950,1,1),Dashboard!$B$4&lt;=DATE(2099,12,31)),Dashboard!$B$4-B441,""),IF(AND(ISNUMBER(H441),H441&gt;=DATE(1950,1,1),H441&lt;=DATE(2099,12,31)),H441-B441,""))))</f>
        <v/>
      </c>
      <c r="J441" s="21" t="str">
        <f>IF(NOT(COUNTA(A441:H441)&gt;0),"",IF(NOT(AND(ISNUMBER('Change Orders'!$B$2),'Change Orders'!$B$2&gt;=0,'Change Orders'!$B$2&lt;=1000000000)),"Check data",'Change Orders'!$B$2+SUMIFS($G$5:G441,$F$5:F441,"Approved")))</f>
        <v/>
      </c>
      <c r="K441" s="22" t="str">
        <f>IF(NOT(COUNTA(A441:H441)&gt;0),"",IF(LEN(A441)=0,"Check ID",IF(SUMPRODUCT(--($A$5:$A$501=A441))&gt;1,"Duplicate ID",IF(OR(NOT(AND(ISNUMBER(B441),B441&gt;=DATE(1950,1,1),B441&lt;=DATE(2099,12,31))),NOT(OR(F441="Pending",F441="Approved",F441="Rejected",F441="Void")),AND(LEN(D441)&gt;0,NOT(OR(D441="Owner",D441="GC",D441="Field",D441="Design team"))),NOT(ISNUMBER(E441)),E441&lt;-100000000,E441&gt;100000000,AND(LEN(G441)&gt;0,OR(NOT(ISNUMBER(G441)),G441&lt;-100000000,G441&gt;100000000)),AND(F441="Approved",LEN(G441)=0),AND(LEN(G441)&gt;0,F441&lt;&gt;"Approved"),AND(OR(F441="Approved",F441="Rejected",F441="Void"),LEN(H441)=0),AND(LEN(H441)&gt;0,NOT(AND(ISNUMBER(H441),H441&gt;=DATE(1950,1,1),H441&lt;=DATE(2099,12,31)))),IF(AND(AND(ISNUMBER(H441),H441&gt;=DATE(1950,1,1),H441&lt;=DATE(2099,12,31)),AND(ISNUMBER(B441),B441&gt;=DATE(1950,1,1),B441&lt;=DATE(2099,12,31))),H441&lt;B441,FALSE)),"Check inputs","OK"))))</f>
        <v/>
      </c>
    </row>
    <row r="442" spans="1:11" x14ac:dyDescent="0.25">
      <c r="A442" s="16"/>
      <c r="B442" s="17"/>
      <c r="C442" s="18"/>
      <c r="D442" s="16"/>
      <c r="E442" s="19"/>
      <c r="F442" s="16"/>
      <c r="G442" s="19"/>
      <c r="H442" s="17"/>
      <c r="I442" s="20" t="str">
        <f>IF(NOT(COUNTA(A442:H442)&gt;0),"",IF(NOT(AND(ISNUMBER(B442),B442&gt;=DATE(1950,1,1),B442&lt;=DATE(2099,12,31))),"",IF(F442="Pending",IF(AND(ISNUMBER(Dashboard!$B$4),Dashboard!$B$4&gt;=DATE(1950,1,1),Dashboard!$B$4&lt;=DATE(2099,12,31)),Dashboard!$B$4-B442,""),IF(AND(ISNUMBER(H442),H442&gt;=DATE(1950,1,1),H442&lt;=DATE(2099,12,31)),H442-B442,""))))</f>
        <v/>
      </c>
      <c r="J442" s="21" t="str">
        <f>IF(NOT(COUNTA(A442:H442)&gt;0),"",IF(NOT(AND(ISNUMBER('Change Orders'!$B$2),'Change Orders'!$B$2&gt;=0,'Change Orders'!$B$2&lt;=1000000000)),"Check data",'Change Orders'!$B$2+SUMIFS($G$5:G442,$F$5:F442,"Approved")))</f>
        <v/>
      </c>
      <c r="K442" s="22" t="str">
        <f>IF(NOT(COUNTA(A442:H442)&gt;0),"",IF(LEN(A442)=0,"Check ID",IF(SUMPRODUCT(--($A$5:$A$501=A442))&gt;1,"Duplicate ID",IF(OR(NOT(AND(ISNUMBER(B442),B442&gt;=DATE(1950,1,1),B442&lt;=DATE(2099,12,31))),NOT(OR(F442="Pending",F442="Approved",F442="Rejected",F442="Void")),AND(LEN(D442)&gt;0,NOT(OR(D442="Owner",D442="GC",D442="Field",D442="Design team"))),NOT(ISNUMBER(E442)),E442&lt;-100000000,E442&gt;100000000,AND(LEN(G442)&gt;0,OR(NOT(ISNUMBER(G442)),G442&lt;-100000000,G442&gt;100000000)),AND(F442="Approved",LEN(G442)=0),AND(LEN(G442)&gt;0,F442&lt;&gt;"Approved"),AND(OR(F442="Approved",F442="Rejected",F442="Void"),LEN(H442)=0),AND(LEN(H442)&gt;0,NOT(AND(ISNUMBER(H442),H442&gt;=DATE(1950,1,1),H442&lt;=DATE(2099,12,31)))),IF(AND(AND(ISNUMBER(H442),H442&gt;=DATE(1950,1,1),H442&lt;=DATE(2099,12,31)),AND(ISNUMBER(B442),B442&gt;=DATE(1950,1,1),B442&lt;=DATE(2099,12,31))),H442&lt;B442,FALSE)),"Check inputs","OK"))))</f>
        <v/>
      </c>
    </row>
    <row r="443" spans="1:11" x14ac:dyDescent="0.25">
      <c r="A443" s="16"/>
      <c r="B443" s="17"/>
      <c r="C443" s="18"/>
      <c r="D443" s="16"/>
      <c r="E443" s="19"/>
      <c r="F443" s="16"/>
      <c r="G443" s="19"/>
      <c r="H443" s="17"/>
      <c r="I443" s="20" t="str">
        <f>IF(NOT(COUNTA(A443:H443)&gt;0),"",IF(NOT(AND(ISNUMBER(B443),B443&gt;=DATE(1950,1,1),B443&lt;=DATE(2099,12,31))),"",IF(F443="Pending",IF(AND(ISNUMBER(Dashboard!$B$4),Dashboard!$B$4&gt;=DATE(1950,1,1),Dashboard!$B$4&lt;=DATE(2099,12,31)),Dashboard!$B$4-B443,""),IF(AND(ISNUMBER(H443),H443&gt;=DATE(1950,1,1),H443&lt;=DATE(2099,12,31)),H443-B443,""))))</f>
        <v/>
      </c>
      <c r="J443" s="21" t="str">
        <f>IF(NOT(COUNTA(A443:H443)&gt;0),"",IF(NOT(AND(ISNUMBER('Change Orders'!$B$2),'Change Orders'!$B$2&gt;=0,'Change Orders'!$B$2&lt;=1000000000)),"Check data",'Change Orders'!$B$2+SUMIFS($G$5:G443,$F$5:F443,"Approved")))</f>
        <v/>
      </c>
      <c r="K443" s="22" t="str">
        <f>IF(NOT(COUNTA(A443:H443)&gt;0),"",IF(LEN(A443)=0,"Check ID",IF(SUMPRODUCT(--($A$5:$A$501=A443))&gt;1,"Duplicate ID",IF(OR(NOT(AND(ISNUMBER(B443),B443&gt;=DATE(1950,1,1),B443&lt;=DATE(2099,12,31))),NOT(OR(F443="Pending",F443="Approved",F443="Rejected",F443="Void")),AND(LEN(D443)&gt;0,NOT(OR(D443="Owner",D443="GC",D443="Field",D443="Design team"))),NOT(ISNUMBER(E443)),E443&lt;-100000000,E443&gt;100000000,AND(LEN(G443)&gt;0,OR(NOT(ISNUMBER(G443)),G443&lt;-100000000,G443&gt;100000000)),AND(F443="Approved",LEN(G443)=0),AND(LEN(G443)&gt;0,F443&lt;&gt;"Approved"),AND(OR(F443="Approved",F443="Rejected",F443="Void"),LEN(H443)=0),AND(LEN(H443)&gt;0,NOT(AND(ISNUMBER(H443),H443&gt;=DATE(1950,1,1),H443&lt;=DATE(2099,12,31)))),IF(AND(AND(ISNUMBER(H443),H443&gt;=DATE(1950,1,1),H443&lt;=DATE(2099,12,31)),AND(ISNUMBER(B443),B443&gt;=DATE(1950,1,1),B443&lt;=DATE(2099,12,31))),H443&lt;B443,FALSE)),"Check inputs","OK"))))</f>
        <v/>
      </c>
    </row>
    <row r="444" spans="1:11" x14ac:dyDescent="0.25">
      <c r="A444" s="16"/>
      <c r="B444" s="17"/>
      <c r="C444" s="18"/>
      <c r="D444" s="16"/>
      <c r="E444" s="19"/>
      <c r="F444" s="16"/>
      <c r="G444" s="19"/>
      <c r="H444" s="17"/>
      <c r="I444" s="20" t="str">
        <f>IF(NOT(COUNTA(A444:H444)&gt;0),"",IF(NOT(AND(ISNUMBER(B444),B444&gt;=DATE(1950,1,1),B444&lt;=DATE(2099,12,31))),"",IF(F444="Pending",IF(AND(ISNUMBER(Dashboard!$B$4),Dashboard!$B$4&gt;=DATE(1950,1,1),Dashboard!$B$4&lt;=DATE(2099,12,31)),Dashboard!$B$4-B444,""),IF(AND(ISNUMBER(H444),H444&gt;=DATE(1950,1,1),H444&lt;=DATE(2099,12,31)),H444-B444,""))))</f>
        <v/>
      </c>
      <c r="J444" s="21" t="str">
        <f>IF(NOT(COUNTA(A444:H444)&gt;0),"",IF(NOT(AND(ISNUMBER('Change Orders'!$B$2),'Change Orders'!$B$2&gt;=0,'Change Orders'!$B$2&lt;=1000000000)),"Check data",'Change Orders'!$B$2+SUMIFS($G$5:G444,$F$5:F444,"Approved")))</f>
        <v/>
      </c>
      <c r="K444" s="22" t="str">
        <f>IF(NOT(COUNTA(A444:H444)&gt;0),"",IF(LEN(A444)=0,"Check ID",IF(SUMPRODUCT(--($A$5:$A$501=A444))&gt;1,"Duplicate ID",IF(OR(NOT(AND(ISNUMBER(B444),B444&gt;=DATE(1950,1,1),B444&lt;=DATE(2099,12,31))),NOT(OR(F444="Pending",F444="Approved",F444="Rejected",F444="Void")),AND(LEN(D444)&gt;0,NOT(OR(D444="Owner",D444="GC",D444="Field",D444="Design team"))),NOT(ISNUMBER(E444)),E444&lt;-100000000,E444&gt;100000000,AND(LEN(G444)&gt;0,OR(NOT(ISNUMBER(G444)),G444&lt;-100000000,G444&gt;100000000)),AND(F444="Approved",LEN(G444)=0),AND(LEN(G444)&gt;0,F444&lt;&gt;"Approved"),AND(OR(F444="Approved",F444="Rejected",F444="Void"),LEN(H444)=0),AND(LEN(H444)&gt;0,NOT(AND(ISNUMBER(H444),H444&gt;=DATE(1950,1,1),H444&lt;=DATE(2099,12,31)))),IF(AND(AND(ISNUMBER(H444),H444&gt;=DATE(1950,1,1),H444&lt;=DATE(2099,12,31)),AND(ISNUMBER(B444),B444&gt;=DATE(1950,1,1),B444&lt;=DATE(2099,12,31))),H444&lt;B444,FALSE)),"Check inputs","OK"))))</f>
        <v/>
      </c>
    </row>
    <row r="445" spans="1:11" x14ac:dyDescent="0.25">
      <c r="A445" s="16"/>
      <c r="B445" s="17"/>
      <c r="C445" s="18"/>
      <c r="D445" s="16"/>
      <c r="E445" s="19"/>
      <c r="F445" s="16"/>
      <c r="G445" s="19"/>
      <c r="H445" s="17"/>
      <c r="I445" s="20" t="str">
        <f>IF(NOT(COUNTA(A445:H445)&gt;0),"",IF(NOT(AND(ISNUMBER(B445),B445&gt;=DATE(1950,1,1),B445&lt;=DATE(2099,12,31))),"",IF(F445="Pending",IF(AND(ISNUMBER(Dashboard!$B$4),Dashboard!$B$4&gt;=DATE(1950,1,1),Dashboard!$B$4&lt;=DATE(2099,12,31)),Dashboard!$B$4-B445,""),IF(AND(ISNUMBER(H445),H445&gt;=DATE(1950,1,1),H445&lt;=DATE(2099,12,31)),H445-B445,""))))</f>
        <v/>
      </c>
      <c r="J445" s="21" t="str">
        <f>IF(NOT(COUNTA(A445:H445)&gt;0),"",IF(NOT(AND(ISNUMBER('Change Orders'!$B$2),'Change Orders'!$B$2&gt;=0,'Change Orders'!$B$2&lt;=1000000000)),"Check data",'Change Orders'!$B$2+SUMIFS($G$5:G445,$F$5:F445,"Approved")))</f>
        <v/>
      </c>
      <c r="K445" s="22" t="str">
        <f>IF(NOT(COUNTA(A445:H445)&gt;0),"",IF(LEN(A445)=0,"Check ID",IF(SUMPRODUCT(--($A$5:$A$501=A445))&gt;1,"Duplicate ID",IF(OR(NOT(AND(ISNUMBER(B445),B445&gt;=DATE(1950,1,1),B445&lt;=DATE(2099,12,31))),NOT(OR(F445="Pending",F445="Approved",F445="Rejected",F445="Void")),AND(LEN(D445)&gt;0,NOT(OR(D445="Owner",D445="GC",D445="Field",D445="Design team"))),NOT(ISNUMBER(E445)),E445&lt;-100000000,E445&gt;100000000,AND(LEN(G445)&gt;0,OR(NOT(ISNUMBER(G445)),G445&lt;-100000000,G445&gt;100000000)),AND(F445="Approved",LEN(G445)=0),AND(LEN(G445)&gt;0,F445&lt;&gt;"Approved"),AND(OR(F445="Approved",F445="Rejected",F445="Void"),LEN(H445)=0),AND(LEN(H445)&gt;0,NOT(AND(ISNUMBER(H445),H445&gt;=DATE(1950,1,1),H445&lt;=DATE(2099,12,31)))),IF(AND(AND(ISNUMBER(H445),H445&gt;=DATE(1950,1,1),H445&lt;=DATE(2099,12,31)),AND(ISNUMBER(B445),B445&gt;=DATE(1950,1,1),B445&lt;=DATE(2099,12,31))),H445&lt;B445,FALSE)),"Check inputs","OK"))))</f>
        <v/>
      </c>
    </row>
    <row r="446" spans="1:11" x14ac:dyDescent="0.25">
      <c r="A446" s="16"/>
      <c r="B446" s="17"/>
      <c r="C446" s="18"/>
      <c r="D446" s="16"/>
      <c r="E446" s="19"/>
      <c r="F446" s="16"/>
      <c r="G446" s="19"/>
      <c r="H446" s="17"/>
      <c r="I446" s="20" t="str">
        <f>IF(NOT(COUNTA(A446:H446)&gt;0),"",IF(NOT(AND(ISNUMBER(B446),B446&gt;=DATE(1950,1,1),B446&lt;=DATE(2099,12,31))),"",IF(F446="Pending",IF(AND(ISNUMBER(Dashboard!$B$4),Dashboard!$B$4&gt;=DATE(1950,1,1),Dashboard!$B$4&lt;=DATE(2099,12,31)),Dashboard!$B$4-B446,""),IF(AND(ISNUMBER(H446),H446&gt;=DATE(1950,1,1),H446&lt;=DATE(2099,12,31)),H446-B446,""))))</f>
        <v/>
      </c>
      <c r="J446" s="21" t="str">
        <f>IF(NOT(COUNTA(A446:H446)&gt;0),"",IF(NOT(AND(ISNUMBER('Change Orders'!$B$2),'Change Orders'!$B$2&gt;=0,'Change Orders'!$B$2&lt;=1000000000)),"Check data",'Change Orders'!$B$2+SUMIFS($G$5:G446,$F$5:F446,"Approved")))</f>
        <v/>
      </c>
      <c r="K446" s="22" t="str">
        <f>IF(NOT(COUNTA(A446:H446)&gt;0),"",IF(LEN(A446)=0,"Check ID",IF(SUMPRODUCT(--($A$5:$A$501=A446))&gt;1,"Duplicate ID",IF(OR(NOT(AND(ISNUMBER(B446),B446&gt;=DATE(1950,1,1),B446&lt;=DATE(2099,12,31))),NOT(OR(F446="Pending",F446="Approved",F446="Rejected",F446="Void")),AND(LEN(D446)&gt;0,NOT(OR(D446="Owner",D446="GC",D446="Field",D446="Design team"))),NOT(ISNUMBER(E446)),E446&lt;-100000000,E446&gt;100000000,AND(LEN(G446)&gt;0,OR(NOT(ISNUMBER(G446)),G446&lt;-100000000,G446&gt;100000000)),AND(F446="Approved",LEN(G446)=0),AND(LEN(G446)&gt;0,F446&lt;&gt;"Approved"),AND(OR(F446="Approved",F446="Rejected",F446="Void"),LEN(H446)=0),AND(LEN(H446)&gt;0,NOT(AND(ISNUMBER(H446),H446&gt;=DATE(1950,1,1),H446&lt;=DATE(2099,12,31)))),IF(AND(AND(ISNUMBER(H446),H446&gt;=DATE(1950,1,1),H446&lt;=DATE(2099,12,31)),AND(ISNUMBER(B446),B446&gt;=DATE(1950,1,1),B446&lt;=DATE(2099,12,31))),H446&lt;B446,FALSE)),"Check inputs","OK"))))</f>
        <v/>
      </c>
    </row>
    <row r="447" spans="1:11" x14ac:dyDescent="0.25">
      <c r="A447" s="16"/>
      <c r="B447" s="17"/>
      <c r="C447" s="18"/>
      <c r="D447" s="16"/>
      <c r="E447" s="19"/>
      <c r="F447" s="16"/>
      <c r="G447" s="19"/>
      <c r="H447" s="17"/>
      <c r="I447" s="20" t="str">
        <f>IF(NOT(COUNTA(A447:H447)&gt;0),"",IF(NOT(AND(ISNUMBER(B447),B447&gt;=DATE(1950,1,1),B447&lt;=DATE(2099,12,31))),"",IF(F447="Pending",IF(AND(ISNUMBER(Dashboard!$B$4),Dashboard!$B$4&gt;=DATE(1950,1,1),Dashboard!$B$4&lt;=DATE(2099,12,31)),Dashboard!$B$4-B447,""),IF(AND(ISNUMBER(H447),H447&gt;=DATE(1950,1,1),H447&lt;=DATE(2099,12,31)),H447-B447,""))))</f>
        <v/>
      </c>
      <c r="J447" s="21" t="str">
        <f>IF(NOT(COUNTA(A447:H447)&gt;0),"",IF(NOT(AND(ISNUMBER('Change Orders'!$B$2),'Change Orders'!$B$2&gt;=0,'Change Orders'!$B$2&lt;=1000000000)),"Check data",'Change Orders'!$B$2+SUMIFS($G$5:G447,$F$5:F447,"Approved")))</f>
        <v/>
      </c>
      <c r="K447" s="22" t="str">
        <f>IF(NOT(COUNTA(A447:H447)&gt;0),"",IF(LEN(A447)=0,"Check ID",IF(SUMPRODUCT(--($A$5:$A$501=A447))&gt;1,"Duplicate ID",IF(OR(NOT(AND(ISNUMBER(B447),B447&gt;=DATE(1950,1,1),B447&lt;=DATE(2099,12,31))),NOT(OR(F447="Pending",F447="Approved",F447="Rejected",F447="Void")),AND(LEN(D447)&gt;0,NOT(OR(D447="Owner",D447="GC",D447="Field",D447="Design team"))),NOT(ISNUMBER(E447)),E447&lt;-100000000,E447&gt;100000000,AND(LEN(G447)&gt;0,OR(NOT(ISNUMBER(G447)),G447&lt;-100000000,G447&gt;100000000)),AND(F447="Approved",LEN(G447)=0),AND(LEN(G447)&gt;0,F447&lt;&gt;"Approved"),AND(OR(F447="Approved",F447="Rejected",F447="Void"),LEN(H447)=0),AND(LEN(H447)&gt;0,NOT(AND(ISNUMBER(H447),H447&gt;=DATE(1950,1,1),H447&lt;=DATE(2099,12,31)))),IF(AND(AND(ISNUMBER(H447),H447&gt;=DATE(1950,1,1),H447&lt;=DATE(2099,12,31)),AND(ISNUMBER(B447),B447&gt;=DATE(1950,1,1),B447&lt;=DATE(2099,12,31))),H447&lt;B447,FALSE)),"Check inputs","OK"))))</f>
        <v/>
      </c>
    </row>
    <row r="448" spans="1:11" x14ac:dyDescent="0.25">
      <c r="A448" s="16"/>
      <c r="B448" s="17"/>
      <c r="C448" s="18"/>
      <c r="D448" s="16"/>
      <c r="E448" s="19"/>
      <c r="F448" s="16"/>
      <c r="G448" s="19"/>
      <c r="H448" s="17"/>
      <c r="I448" s="20" t="str">
        <f>IF(NOT(COUNTA(A448:H448)&gt;0),"",IF(NOT(AND(ISNUMBER(B448),B448&gt;=DATE(1950,1,1),B448&lt;=DATE(2099,12,31))),"",IF(F448="Pending",IF(AND(ISNUMBER(Dashboard!$B$4),Dashboard!$B$4&gt;=DATE(1950,1,1),Dashboard!$B$4&lt;=DATE(2099,12,31)),Dashboard!$B$4-B448,""),IF(AND(ISNUMBER(H448),H448&gt;=DATE(1950,1,1),H448&lt;=DATE(2099,12,31)),H448-B448,""))))</f>
        <v/>
      </c>
      <c r="J448" s="21" t="str">
        <f>IF(NOT(COUNTA(A448:H448)&gt;0),"",IF(NOT(AND(ISNUMBER('Change Orders'!$B$2),'Change Orders'!$B$2&gt;=0,'Change Orders'!$B$2&lt;=1000000000)),"Check data",'Change Orders'!$B$2+SUMIFS($G$5:G448,$F$5:F448,"Approved")))</f>
        <v/>
      </c>
      <c r="K448" s="22" t="str">
        <f>IF(NOT(COUNTA(A448:H448)&gt;0),"",IF(LEN(A448)=0,"Check ID",IF(SUMPRODUCT(--($A$5:$A$501=A448))&gt;1,"Duplicate ID",IF(OR(NOT(AND(ISNUMBER(B448),B448&gt;=DATE(1950,1,1),B448&lt;=DATE(2099,12,31))),NOT(OR(F448="Pending",F448="Approved",F448="Rejected",F448="Void")),AND(LEN(D448)&gt;0,NOT(OR(D448="Owner",D448="GC",D448="Field",D448="Design team"))),NOT(ISNUMBER(E448)),E448&lt;-100000000,E448&gt;100000000,AND(LEN(G448)&gt;0,OR(NOT(ISNUMBER(G448)),G448&lt;-100000000,G448&gt;100000000)),AND(F448="Approved",LEN(G448)=0),AND(LEN(G448)&gt;0,F448&lt;&gt;"Approved"),AND(OR(F448="Approved",F448="Rejected",F448="Void"),LEN(H448)=0),AND(LEN(H448)&gt;0,NOT(AND(ISNUMBER(H448),H448&gt;=DATE(1950,1,1),H448&lt;=DATE(2099,12,31)))),IF(AND(AND(ISNUMBER(H448),H448&gt;=DATE(1950,1,1),H448&lt;=DATE(2099,12,31)),AND(ISNUMBER(B448),B448&gt;=DATE(1950,1,1),B448&lt;=DATE(2099,12,31))),H448&lt;B448,FALSE)),"Check inputs","OK"))))</f>
        <v/>
      </c>
    </row>
    <row r="449" spans="1:11" x14ac:dyDescent="0.25">
      <c r="A449" s="16"/>
      <c r="B449" s="17"/>
      <c r="C449" s="18"/>
      <c r="D449" s="16"/>
      <c r="E449" s="19"/>
      <c r="F449" s="16"/>
      <c r="G449" s="19"/>
      <c r="H449" s="17"/>
      <c r="I449" s="20" t="str">
        <f>IF(NOT(COUNTA(A449:H449)&gt;0),"",IF(NOT(AND(ISNUMBER(B449),B449&gt;=DATE(1950,1,1),B449&lt;=DATE(2099,12,31))),"",IF(F449="Pending",IF(AND(ISNUMBER(Dashboard!$B$4),Dashboard!$B$4&gt;=DATE(1950,1,1),Dashboard!$B$4&lt;=DATE(2099,12,31)),Dashboard!$B$4-B449,""),IF(AND(ISNUMBER(H449),H449&gt;=DATE(1950,1,1),H449&lt;=DATE(2099,12,31)),H449-B449,""))))</f>
        <v/>
      </c>
      <c r="J449" s="21" t="str">
        <f>IF(NOT(COUNTA(A449:H449)&gt;0),"",IF(NOT(AND(ISNUMBER('Change Orders'!$B$2),'Change Orders'!$B$2&gt;=0,'Change Orders'!$B$2&lt;=1000000000)),"Check data",'Change Orders'!$B$2+SUMIFS($G$5:G449,$F$5:F449,"Approved")))</f>
        <v/>
      </c>
      <c r="K449" s="22" t="str">
        <f>IF(NOT(COUNTA(A449:H449)&gt;0),"",IF(LEN(A449)=0,"Check ID",IF(SUMPRODUCT(--($A$5:$A$501=A449))&gt;1,"Duplicate ID",IF(OR(NOT(AND(ISNUMBER(B449),B449&gt;=DATE(1950,1,1),B449&lt;=DATE(2099,12,31))),NOT(OR(F449="Pending",F449="Approved",F449="Rejected",F449="Void")),AND(LEN(D449)&gt;0,NOT(OR(D449="Owner",D449="GC",D449="Field",D449="Design team"))),NOT(ISNUMBER(E449)),E449&lt;-100000000,E449&gt;100000000,AND(LEN(G449)&gt;0,OR(NOT(ISNUMBER(G449)),G449&lt;-100000000,G449&gt;100000000)),AND(F449="Approved",LEN(G449)=0),AND(LEN(G449)&gt;0,F449&lt;&gt;"Approved"),AND(OR(F449="Approved",F449="Rejected",F449="Void"),LEN(H449)=0),AND(LEN(H449)&gt;0,NOT(AND(ISNUMBER(H449),H449&gt;=DATE(1950,1,1),H449&lt;=DATE(2099,12,31)))),IF(AND(AND(ISNUMBER(H449),H449&gt;=DATE(1950,1,1),H449&lt;=DATE(2099,12,31)),AND(ISNUMBER(B449),B449&gt;=DATE(1950,1,1),B449&lt;=DATE(2099,12,31))),H449&lt;B449,FALSE)),"Check inputs","OK"))))</f>
        <v/>
      </c>
    </row>
    <row r="450" spans="1:11" x14ac:dyDescent="0.25">
      <c r="A450" s="16"/>
      <c r="B450" s="17"/>
      <c r="C450" s="18"/>
      <c r="D450" s="16"/>
      <c r="E450" s="19"/>
      <c r="F450" s="16"/>
      <c r="G450" s="19"/>
      <c r="H450" s="17"/>
      <c r="I450" s="20" t="str">
        <f>IF(NOT(COUNTA(A450:H450)&gt;0),"",IF(NOT(AND(ISNUMBER(B450),B450&gt;=DATE(1950,1,1),B450&lt;=DATE(2099,12,31))),"",IF(F450="Pending",IF(AND(ISNUMBER(Dashboard!$B$4),Dashboard!$B$4&gt;=DATE(1950,1,1),Dashboard!$B$4&lt;=DATE(2099,12,31)),Dashboard!$B$4-B450,""),IF(AND(ISNUMBER(H450),H450&gt;=DATE(1950,1,1),H450&lt;=DATE(2099,12,31)),H450-B450,""))))</f>
        <v/>
      </c>
      <c r="J450" s="21" t="str">
        <f>IF(NOT(COUNTA(A450:H450)&gt;0),"",IF(NOT(AND(ISNUMBER('Change Orders'!$B$2),'Change Orders'!$B$2&gt;=0,'Change Orders'!$B$2&lt;=1000000000)),"Check data",'Change Orders'!$B$2+SUMIFS($G$5:G450,$F$5:F450,"Approved")))</f>
        <v/>
      </c>
      <c r="K450" s="22" t="str">
        <f>IF(NOT(COUNTA(A450:H450)&gt;0),"",IF(LEN(A450)=0,"Check ID",IF(SUMPRODUCT(--($A$5:$A$501=A450))&gt;1,"Duplicate ID",IF(OR(NOT(AND(ISNUMBER(B450),B450&gt;=DATE(1950,1,1),B450&lt;=DATE(2099,12,31))),NOT(OR(F450="Pending",F450="Approved",F450="Rejected",F450="Void")),AND(LEN(D450)&gt;0,NOT(OR(D450="Owner",D450="GC",D450="Field",D450="Design team"))),NOT(ISNUMBER(E450)),E450&lt;-100000000,E450&gt;100000000,AND(LEN(G450)&gt;0,OR(NOT(ISNUMBER(G450)),G450&lt;-100000000,G450&gt;100000000)),AND(F450="Approved",LEN(G450)=0),AND(LEN(G450)&gt;0,F450&lt;&gt;"Approved"),AND(OR(F450="Approved",F450="Rejected",F450="Void"),LEN(H450)=0),AND(LEN(H450)&gt;0,NOT(AND(ISNUMBER(H450),H450&gt;=DATE(1950,1,1),H450&lt;=DATE(2099,12,31)))),IF(AND(AND(ISNUMBER(H450),H450&gt;=DATE(1950,1,1),H450&lt;=DATE(2099,12,31)),AND(ISNUMBER(B450),B450&gt;=DATE(1950,1,1),B450&lt;=DATE(2099,12,31))),H450&lt;B450,FALSE)),"Check inputs","OK"))))</f>
        <v/>
      </c>
    </row>
    <row r="451" spans="1:11" x14ac:dyDescent="0.25">
      <c r="A451" s="16"/>
      <c r="B451" s="17"/>
      <c r="C451" s="18"/>
      <c r="D451" s="16"/>
      <c r="E451" s="19"/>
      <c r="F451" s="16"/>
      <c r="G451" s="19"/>
      <c r="H451" s="17"/>
      <c r="I451" s="20" t="str">
        <f>IF(NOT(COUNTA(A451:H451)&gt;0),"",IF(NOT(AND(ISNUMBER(B451),B451&gt;=DATE(1950,1,1),B451&lt;=DATE(2099,12,31))),"",IF(F451="Pending",IF(AND(ISNUMBER(Dashboard!$B$4),Dashboard!$B$4&gt;=DATE(1950,1,1),Dashboard!$B$4&lt;=DATE(2099,12,31)),Dashboard!$B$4-B451,""),IF(AND(ISNUMBER(H451),H451&gt;=DATE(1950,1,1),H451&lt;=DATE(2099,12,31)),H451-B451,""))))</f>
        <v/>
      </c>
      <c r="J451" s="21" t="str">
        <f>IF(NOT(COUNTA(A451:H451)&gt;0),"",IF(NOT(AND(ISNUMBER('Change Orders'!$B$2),'Change Orders'!$B$2&gt;=0,'Change Orders'!$B$2&lt;=1000000000)),"Check data",'Change Orders'!$B$2+SUMIFS($G$5:G451,$F$5:F451,"Approved")))</f>
        <v/>
      </c>
      <c r="K451" s="22" t="str">
        <f>IF(NOT(COUNTA(A451:H451)&gt;0),"",IF(LEN(A451)=0,"Check ID",IF(SUMPRODUCT(--($A$5:$A$501=A451))&gt;1,"Duplicate ID",IF(OR(NOT(AND(ISNUMBER(B451),B451&gt;=DATE(1950,1,1),B451&lt;=DATE(2099,12,31))),NOT(OR(F451="Pending",F451="Approved",F451="Rejected",F451="Void")),AND(LEN(D451)&gt;0,NOT(OR(D451="Owner",D451="GC",D451="Field",D451="Design team"))),NOT(ISNUMBER(E451)),E451&lt;-100000000,E451&gt;100000000,AND(LEN(G451)&gt;0,OR(NOT(ISNUMBER(G451)),G451&lt;-100000000,G451&gt;100000000)),AND(F451="Approved",LEN(G451)=0),AND(LEN(G451)&gt;0,F451&lt;&gt;"Approved"),AND(OR(F451="Approved",F451="Rejected",F451="Void"),LEN(H451)=0),AND(LEN(H451)&gt;0,NOT(AND(ISNUMBER(H451),H451&gt;=DATE(1950,1,1),H451&lt;=DATE(2099,12,31)))),IF(AND(AND(ISNUMBER(H451),H451&gt;=DATE(1950,1,1),H451&lt;=DATE(2099,12,31)),AND(ISNUMBER(B451),B451&gt;=DATE(1950,1,1),B451&lt;=DATE(2099,12,31))),H451&lt;B451,FALSE)),"Check inputs","OK"))))</f>
        <v/>
      </c>
    </row>
    <row r="452" spans="1:11" x14ac:dyDescent="0.25">
      <c r="A452" s="16"/>
      <c r="B452" s="17"/>
      <c r="C452" s="18"/>
      <c r="D452" s="16"/>
      <c r="E452" s="19"/>
      <c r="F452" s="16"/>
      <c r="G452" s="19"/>
      <c r="H452" s="17"/>
      <c r="I452" s="20" t="str">
        <f>IF(NOT(COUNTA(A452:H452)&gt;0),"",IF(NOT(AND(ISNUMBER(B452),B452&gt;=DATE(1950,1,1),B452&lt;=DATE(2099,12,31))),"",IF(F452="Pending",IF(AND(ISNUMBER(Dashboard!$B$4),Dashboard!$B$4&gt;=DATE(1950,1,1),Dashboard!$B$4&lt;=DATE(2099,12,31)),Dashboard!$B$4-B452,""),IF(AND(ISNUMBER(H452),H452&gt;=DATE(1950,1,1),H452&lt;=DATE(2099,12,31)),H452-B452,""))))</f>
        <v/>
      </c>
      <c r="J452" s="21" t="str">
        <f>IF(NOT(COUNTA(A452:H452)&gt;0),"",IF(NOT(AND(ISNUMBER('Change Orders'!$B$2),'Change Orders'!$B$2&gt;=0,'Change Orders'!$B$2&lt;=1000000000)),"Check data",'Change Orders'!$B$2+SUMIFS($G$5:G452,$F$5:F452,"Approved")))</f>
        <v/>
      </c>
      <c r="K452" s="22" t="str">
        <f>IF(NOT(COUNTA(A452:H452)&gt;0),"",IF(LEN(A452)=0,"Check ID",IF(SUMPRODUCT(--($A$5:$A$501=A452))&gt;1,"Duplicate ID",IF(OR(NOT(AND(ISNUMBER(B452),B452&gt;=DATE(1950,1,1),B452&lt;=DATE(2099,12,31))),NOT(OR(F452="Pending",F452="Approved",F452="Rejected",F452="Void")),AND(LEN(D452)&gt;0,NOT(OR(D452="Owner",D452="GC",D452="Field",D452="Design team"))),NOT(ISNUMBER(E452)),E452&lt;-100000000,E452&gt;100000000,AND(LEN(G452)&gt;0,OR(NOT(ISNUMBER(G452)),G452&lt;-100000000,G452&gt;100000000)),AND(F452="Approved",LEN(G452)=0),AND(LEN(G452)&gt;0,F452&lt;&gt;"Approved"),AND(OR(F452="Approved",F452="Rejected",F452="Void"),LEN(H452)=0),AND(LEN(H452)&gt;0,NOT(AND(ISNUMBER(H452),H452&gt;=DATE(1950,1,1),H452&lt;=DATE(2099,12,31)))),IF(AND(AND(ISNUMBER(H452),H452&gt;=DATE(1950,1,1),H452&lt;=DATE(2099,12,31)),AND(ISNUMBER(B452),B452&gt;=DATE(1950,1,1),B452&lt;=DATE(2099,12,31))),H452&lt;B452,FALSE)),"Check inputs","OK"))))</f>
        <v/>
      </c>
    </row>
    <row r="453" spans="1:11" x14ac:dyDescent="0.25">
      <c r="A453" s="16"/>
      <c r="B453" s="17"/>
      <c r="C453" s="18"/>
      <c r="D453" s="16"/>
      <c r="E453" s="19"/>
      <c r="F453" s="16"/>
      <c r="G453" s="19"/>
      <c r="H453" s="17"/>
      <c r="I453" s="20" t="str">
        <f>IF(NOT(COUNTA(A453:H453)&gt;0),"",IF(NOT(AND(ISNUMBER(B453),B453&gt;=DATE(1950,1,1),B453&lt;=DATE(2099,12,31))),"",IF(F453="Pending",IF(AND(ISNUMBER(Dashboard!$B$4),Dashboard!$B$4&gt;=DATE(1950,1,1),Dashboard!$B$4&lt;=DATE(2099,12,31)),Dashboard!$B$4-B453,""),IF(AND(ISNUMBER(H453),H453&gt;=DATE(1950,1,1),H453&lt;=DATE(2099,12,31)),H453-B453,""))))</f>
        <v/>
      </c>
      <c r="J453" s="21" t="str">
        <f>IF(NOT(COUNTA(A453:H453)&gt;0),"",IF(NOT(AND(ISNUMBER('Change Orders'!$B$2),'Change Orders'!$B$2&gt;=0,'Change Orders'!$B$2&lt;=1000000000)),"Check data",'Change Orders'!$B$2+SUMIFS($G$5:G453,$F$5:F453,"Approved")))</f>
        <v/>
      </c>
      <c r="K453" s="22" t="str">
        <f>IF(NOT(COUNTA(A453:H453)&gt;0),"",IF(LEN(A453)=0,"Check ID",IF(SUMPRODUCT(--($A$5:$A$501=A453))&gt;1,"Duplicate ID",IF(OR(NOT(AND(ISNUMBER(B453),B453&gt;=DATE(1950,1,1),B453&lt;=DATE(2099,12,31))),NOT(OR(F453="Pending",F453="Approved",F453="Rejected",F453="Void")),AND(LEN(D453)&gt;0,NOT(OR(D453="Owner",D453="GC",D453="Field",D453="Design team"))),NOT(ISNUMBER(E453)),E453&lt;-100000000,E453&gt;100000000,AND(LEN(G453)&gt;0,OR(NOT(ISNUMBER(G453)),G453&lt;-100000000,G453&gt;100000000)),AND(F453="Approved",LEN(G453)=0),AND(LEN(G453)&gt;0,F453&lt;&gt;"Approved"),AND(OR(F453="Approved",F453="Rejected",F453="Void"),LEN(H453)=0),AND(LEN(H453)&gt;0,NOT(AND(ISNUMBER(H453),H453&gt;=DATE(1950,1,1),H453&lt;=DATE(2099,12,31)))),IF(AND(AND(ISNUMBER(H453),H453&gt;=DATE(1950,1,1),H453&lt;=DATE(2099,12,31)),AND(ISNUMBER(B453),B453&gt;=DATE(1950,1,1),B453&lt;=DATE(2099,12,31))),H453&lt;B453,FALSE)),"Check inputs","OK"))))</f>
        <v/>
      </c>
    </row>
    <row r="454" spans="1:11" x14ac:dyDescent="0.25">
      <c r="A454" s="16"/>
      <c r="B454" s="17"/>
      <c r="C454" s="18"/>
      <c r="D454" s="16"/>
      <c r="E454" s="19"/>
      <c r="F454" s="16"/>
      <c r="G454" s="19"/>
      <c r="H454" s="17"/>
      <c r="I454" s="20" t="str">
        <f>IF(NOT(COUNTA(A454:H454)&gt;0),"",IF(NOT(AND(ISNUMBER(B454),B454&gt;=DATE(1950,1,1),B454&lt;=DATE(2099,12,31))),"",IF(F454="Pending",IF(AND(ISNUMBER(Dashboard!$B$4),Dashboard!$B$4&gt;=DATE(1950,1,1),Dashboard!$B$4&lt;=DATE(2099,12,31)),Dashboard!$B$4-B454,""),IF(AND(ISNUMBER(H454),H454&gt;=DATE(1950,1,1),H454&lt;=DATE(2099,12,31)),H454-B454,""))))</f>
        <v/>
      </c>
      <c r="J454" s="21" t="str">
        <f>IF(NOT(COUNTA(A454:H454)&gt;0),"",IF(NOT(AND(ISNUMBER('Change Orders'!$B$2),'Change Orders'!$B$2&gt;=0,'Change Orders'!$B$2&lt;=1000000000)),"Check data",'Change Orders'!$B$2+SUMIFS($G$5:G454,$F$5:F454,"Approved")))</f>
        <v/>
      </c>
      <c r="K454" s="22" t="str">
        <f>IF(NOT(COUNTA(A454:H454)&gt;0),"",IF(LEN(A454)=0,"Check ID",IF(SUMPRODUCT(--($A$5:$A$501=A454))&gt;1,"Duplicate ID",IF(OR(NOT(AND(ISNUMBER(B454),B454&gt;=DATE(1950,1,1),B454&lt;=DATE(2099,12,31))),NOT(OR(F454="Pending",F454="Approved",F454="Rejected",F454="Void")),AND(LEN(D454)&gt;0,NOT(OR(D454="Owner",D454="GC",D454="Field",D454="Design team"))),NOT(ISNUMBER(E454)),E454&lt;-100000000,E454&gt;100000000,AND(LEN(G454)&gt;0,OR(NOT(ISNUMBER(G454)),G454&lt;-100000000,G454&gt;100000000)),AND(F454="Approved",LEN(G454)=0),AND(LEN(G454)&gt;0,F454&lt;&gt;"Approved"),AND(OR(F454="Approved",F454="Rejected",F454="Void"),LEN(H454)=0),AND(LEN(H454)&gt;0,NOT(AND(ISNUMBER(H454),H454&gt;=DATE(1950,1,1),H454&lt;=DATE(2099,12,31)))),IF(AND(AND(ISNUMBER(H454),H454&gt;=DATE(1950,1,1),H454&lt;=DATE(2099,12,31)),AND(ISNUMBER(B454),B454&gt;=DATE(1950,1,1),B454&lt;=DATE(2099,12,31))),H454&lt;B454,FALSE)),"Check inputs","OK"))))</f>
        <v/>
      </c>
    </row>
    <row r="455" spans="1:11" x14ac:dyDescent="0.25">
      <c r="A455" s="16"/>
      <c r="B455" s="17"/>
      <c r="C455" s="18"/>
      <c r="D455" s="16"/>
      <c r="E455" s="19"/>
      <c r="F455" s="16"/>
      <c r="G455" s="19"/>
      <c r="H455" s="17"/>
      <c r="I455" s="20" t="str">
        <f>IF(NOT(COUNTA(A455:H455)&gt;0),"",IF(NOT(AND(ISNUMBER(B455),B455&gt;=DATE(1950,1,1),B455&lt;=DATE(2099,12,31))),"",IF(F455="Pending",IF(AND(ISNUMBER(Dashboard!$B$4),Dashboard!$B$4&gt;=DATE(1950,1,1),Dashboard!$B$4&lt;=DATE(2099,12,31)),Dashboard!$B$4-B455,""),IF(AND(ISNUMBER(H455),H455&gt;=DATE(1950,1,1),H455&lt;=DATE(2099,12,31)),H455-B455,""))))</f>
        <v/>
      </c>
      <c r="J455" s="21" t="str">
        <f>IF(NOT(COUNTA(A455:H455)&gt;0),"",IF(NOT(AND(ISNUMBER('Change Orders'!$B$2),'Change Orders'!$B$2&gt;=0,'Change Orders'!$B$2&lt;=1000000000)),"Check data",'Change Orders'!$B$2+SUMIFS($G$5:G455,$F$5:F455,"Approved")))</f>
        <v/>
      </c>
      <c r="K455" s="22" t="str">
        <f>IF(NOT(COUNTA(A455:H455)&gt;0),"",IF(LEN(A455)=0,"Check ID",IF(SUMPRODUCT(--($A$5:$A$501=A455))&gt;1,"Duplicate ID",IF(OR(NOT(AND(ISNUMBER(B455),B455&gt;=DATE(1950,1,1),B455&lt;=DATE(2099,12,31))),NOT(OR(F455="Pending",F455="Approved",F455="Rejected",F455="Void")),AND(LEN(D455)&gt;0,NOT(OR(D455="Owner",D455="GC",D455="Field",D455="Design team"))),NOT(ISNUMBER(E455)),E455&lt;-100000000,E455&gt;100000000,AND(LEN(G455)&gt;0,OR(NOT(ISNUMBER(G455)),G455&lt;-100000000,G455&gt;100000000)),AND(F455="Approved",LEN(G455)=0),AND(LEN(G455)&gt;0,F455&lt;&gt;"Approved"),AND(OR(F455="Approved",F455="Rejected",F455="Void"),LEN(H455)=0),AND(LEN(H455)&gt;0,NOT(AND(ISNUMBER(H455),H455&gt;=DATE(1950,1,1),H455&lt;=DATE(2099,12,31)))),IF(AND(AND(ISNUMBER(H455),H455&gt;=DATE(1950,1,1),H455&lt;=DATE(2099,12,31)),AND(ISNUMBER(B455),B455&gt;=DATE(1950,1,1),B455&lt;=DATE(2099,12,31))),H455&lt;B455,FALSE)),"Check inputs","OK"))))</f>
        <v/>
      </c>
    </row>
    <row r="456" spans="1:11" x14ac:dyDescent="0.25">
      <c r="A456" s="16"/>
      <c r="B456" s="17"/>
      <c r="C456" s="18"/>
      <c r="D456" s="16"/>
      <c r="E456" s="19"/>
      <c r="F456" s="16"/>
      <c r="G456" s="19"/>
      <c r="H456" s="17"/>
      <c r="I456" s="20" t="str">
        <f>IF(NOT(COUNTA(A456:H456)&gt;0),"",IF(NOT(AND(ISNUMBER(B456),B456&gt;=DATE(1950,1,1),B456&lt;=DATE(2099,12,31))),"",IF(F456="Pending",IF(AND(ISNUMBER(Dashboard!$B$4),Dashboard!$B$4&gt;=DATE(1950,1,1),Dashboard!$B$4&lt;=DATE(2099,12,31)),Dashboard!$B$4-B456,""),IF(AND(ISNUMBER(H456),H456&gt;=DATE(1950,1,1),H456&lt;=DATE(2099,12,31)),H456-B456,""))))</f>
        <v/>
      </c>
      <c r="J456" s="21" t="str">
        <f>IF(NOT(COUNTA(A456:H456)&gt;0),"",IF(NOT(AND(ISNUMBER('Change Orders'!$B$2),'Change Orders'!$B$2&gt;=0,'Change Orders'!$B$2&lt;=1000000000)),"Check data",'Change Orders'!$B$2+SUMIFS($G$5:G456,$F$5:F456,"Approved")))</f>
        <v/>
      </c>
      <c r="K456" s="22" t="str">
        <f>IF(NOT(COUNTA(A456:H456)&gt;0),"",IF(LEN(A456)=0,"Check ID",IF(SUMPRODUCT(--($A$5:$A$501=A456))&gt;1,"Duplicate ID",IF(OR(NOT(AND(ISNUMBER(B456),B456&gt;=DATE(1950,1,1),B456&lt;=DATE(2099,12,31))),NOT(OR(F456="Pending",F456="Approved",F456="Rejected",F456="Void")),AND(LEN(D456)&gt;0,NOT(OR(D456="Owner",D456="GC",D456="Field",D456="Design team"))),NOT(ISNUMBER(E456)),E456&lt;-100000000,E456&gt;100000000,AND(LEN(G456)&gt;0,OR(NOT(ISNUMBER(G456)),G456&lt;-100000000,G456&gt;100000000)),AND(F456="Approved",LEN(G456)=0),AND(LEN(G456)&gt;0,F456&lt;&gt;"Approved"),AND(OR(F456="Approved",F456="Rejected",F456="Void"),LEN(H456)=0),AND(LEN(H456)&gt;0,NOT(AND(ISNUMBER(H456),H456&gt;=DATE(1950,1,1),H456&lt;=DATE(2099,12,31)))),IF(AND(AND(ISNUMBER(H456),H456&gt;=DATE(1950,1,1),H456&lt;=DATE(2099,12,31)),AND(ISNUMBER(B456),B456&gt;=DATE(1950,1,1),B456&lt;=DATE(2099,12,31))),H456&lt;B456,FALSE)),"Check inputs","OK"))))</f>
        <v/>
      </c>
    </row>
    <row r="457" spans="1:11" x14ac:dyDescent="0.25">
      <c r="A457" s="16"/>
      <c r="B457" s="17"/>
      <c r="C457" s="18"/>
      <c r="D457" s="16"/>
      <c r="E457" s="19"/>
      <c r="F457" s="16"/>
      <c r="G457" s="19"/>
      <c r="H457" s="17"/>
      <c r="I457" s="20" t="str">
        <f>IF(NOT(COUNTA(A457:H457)&gt;0),"",IF(NOT(AND(ISNUMBER(B457),B457&gt;=DATE(1950,1,1),B457&lt;=DATE(2099,12,31))),"",IF(F457="Pending",IF(AND(ISNUMBER(Dashboard!$B$4),Dashboard!$B$4&gt;=DATE(1950,1,1),Dashboard!$B$4&lt;=DATE(2099,12,31)),Dashboard!$B$4-B457,""),IF(AND(ISNUMBER(H457),H457&gt;=DATE(1950,1,1),H457&lt;=DATE(2099,12,31)),H457-B457,""))))</f>
        <v/>
      </c>
      <c r="J457" s="21" t="str">
        <f>IF(NOT(COUNTA(A457:H457)&gt;0),"",IF(NOT(AND(ISNUMBER('Change Orders'!$B$2),'Change Orders'!$B$2&gt;=0,'Change Orders'!$B$2&lt;=1000000000)),"Check data",'Change Orders'!$B$2+SUMIFS($G$5:G457,$F$5:F457,"Approved")))</f>
        <v/>
      </c>
      <c r="K457" s="22" t="str">
        <f>IF(NOT(COUNTA(A457:H457)&gt;0),"",IF(LEN(A457)=0,"Check ID",IF(SUMPRODUCT(--($A$5:$A$501=A457))&gt;1,"Duplicate ID",IF(OR(NOT(AND(ISNUMBER(B457),B457&gt;=DATE(1950,1,1),B457&lt;=DATE(2099,12,31))),NOT(OR(F457="Pending",F457="Approved",F457="Rejected",F457="Void")),AND(LEN(D457)&gt;0,NOT(OR(D457="Owner",D457="GC",D457="Field",D457="Design team"))),NOT(ISNUMBER(E457)),E457&lt;-100000000,E457&gt;100000000,AND(LEN(G457)&gt;0,OR(NOT(ISNUMBER(G457)),G457&lt;-100000000,G457&gt;100000000)),AND(F457="Approved",LEN(G457)=0),AND(LEN(G457)&gt;0,F457&lt;&gt;"Approved"),AND(OR(F457="Approved",F457="Rejected",F457="Void"),LEN(H457)=0),AND(LEN(H457)&gt;0,NOT(AND(ISNUMBER(H457),H457&gt;=DATE(1950,1,1),H457&lt;=DATE(2099,12,31)))),IF(AND(AND(ISNUMBER(H457),H457&gt;=DATE(1950,1,1),H457&lt;=DATE(2099,12,31)),AND(ISNUMBER(B457),B457&gt;=DATE(1950,1,1),B457&lt;=DATE(2099,12,31))),H457&lt;B457,FALSE)),"Check inputs","OK"))))</f>
        <v/>
      </c>
    </row>
    <row r="458" spans="1:11" x14ac:dyDescent="0.25">
      <c r="A458" s="16"/>
      <c r="B458" s="17"/>
      <c r="C458" s="18"/>
      <c r="D458" s="16"/>
      <c r="E458" s="19"/>
      <c r="F458" s="16"/>
      <c r="G458" s="19"/>
      <c r="H458" s="17"/>
      <c r="I458" s="20" t="str">
        <f>IF(NOT(COUNTA(A458:H458)&gt;0),"",IF(NOT(AND(ISNUMBER(B458),B458&gt;=DATE(1950,1,1),B458&lt;=DATE(2099,12,31))),"",IF(F458="Pending",IF(AND(ISNUMBER(Dashboard!$B$4),Dashboard!$B$4&gt;=DATE(1950,1,1),Dashboard!$B$4&lt;=DATE(2099,12,31)),Dashboard!$B$4-B458,""),IF(AND(ISNUMBER(H458),H458&gt;=DATE(1950,1,1),H458&lt;=DATE(2099,12,31)),H458-B458,""))))</f>
        <v/>
      </c>
      <c r="J458" s="21" t="str">
        <f>IF(NOT(COUNTA(A458:H458)&gt;0),"",IF(NOT(AND(ISNUMBER('Change Orders'!$B$2),'Change Orders'!$B$2&gt;=0,'Change Orders'!$B$2&lt;=1000000000)),"Check data",'Change Orders'!$B$2+SUMIFS($G$5:G458,$F$5:F458,"Approved")))</f>
        <v/>
      </c>
      <c r="K458" s="22" t="str">
        <f>IF(NOT(COUNTA(A458:H458)&gt;0),"",IF(LEN(A458)=0,"Check ID",IF(SUMPRODUCT(--($A$5:$A$501=A458))&gt;1,"Duplicate ID",IF(OR(NOT(AND(ISNUMBER(B458),B458&gt;=DATE(1950,1,1),B458&lt;=DATE(2099,12,31))),NOT(OR(F458="Pending",F458="Approved",F458="Rejected",F458="Void")),AND(LEN(D458)&gt;0,NOT(OR(D458="Owner",D458="GC",D458="Field",D458="Design team"))),NOT(ISNUMBER(E458)),E458&lt;-100000000,E458&gt;100000000,AND(LEN(G458)&gt;0,OR(NOT(ISNUMBER(G458)),G458&lt;-100000000,G458&gt;100000000)),AND(F458="Approved",LEN(G458)=0),AND(LEN(G458)&gt;0,F458&lt;&gt;"Approved"),AND(OR(F458="Approved",F458="Rejected",F458="Void"),LEN(H458)=0),AND(LEN(H458)&gt;0,NOT(AND(ISNUMBER(H458),H458&gt;=DATE(1950,1,1),H458&lt;=DATE(2099,12,31)))),IF(AND(AND(ISNUMBER(H458),H458&gt;=DATE(1950,1,1),H458&lt;=DATE(2099,12,31)),AND(ISNUMBER(B458),B458&gt;=DATE(1950,1,1),B458&lt;=DATE(2099,12,31))),H458&lt;B458,FALSE)),"Check inputs","OK"))))</f>
        <v/>
      </c>
    </row>
    <row r="459" spans="1:11" x14ac:dyDescent="0.25">
      <c r="A459" s="16"/>
      <c r="B459" s="17"/>
      <c r="C459" s="18"/>
      <c r="D459" s="16"/>
      <c r="E459" s="19"/>
      <c r="F459" s="16"/>
      <c r="G459" s="19"/>
      <c r="H459" s="17"/>
      <c r="I459" s="20" t="str">
        <f>IF(NOT(COUNTA(A459:H459)&gt;0),"",IF(NOT(AND(ISNUMBER(B459),B459&gt;=DATE(1950,1,1),B459&lt;=DATE(2099,12,31))),"",IF(F459="Pending",IF(AND(ISNUMBER(Dashboard!$B$4),Dashboard!$B$4&gt;=DATE(1950,1,1),Dashboard!$B$4&lt;=DATE(2099,12,31)),Dashboard!$B$4-B459,""),IF(AND(ISNUMBER(H459),H459&gt;=DATE(1950,1,1),H459&lt;=DATE(2099,12,31)),H459-B459,""))))</f>
        <v/>
      </c>
      <c r="J459" s="21" t="str">
        <f>IF(NOT(COUNTA(A459:H459)&gt;0),"",IF(NOT(AND(ISNUMBER('Change Orders'!$B$2),'Change Orders'!$B$2&gt;=0,'Change Orders'!$B$2&lt;=1000000000)),"Check data",'Change Orders'!$B$2+SUMIFS($G$5:G459,$F$5:F459,"Approved")))</f>
        <v/>
      </c>
      <c r="K459" s="22" t="str">
        <f>IF(NOT(COUNTA(A459:H459)&gt;0),"",IF(LEN(A459)=0,"Check ID",IF(SUMPRODUCT(--($A$5:$A$501=A459))&gt;1,"Duplicate ID",IF(OR(NOT(AND(ISNUMBER(B459),B459&gt;=DATE(1950,1,1),B459&lt;=DATE(2099,12,31))),NOT(OR(F459="Pending",F459="Approved",F459="Rejected",F459="Void")),AND(LEN(D459)&gt;0,NOT(OR(D459="Owner",D459="GC",D459="Field",D459="Design team"))),NOT(ISNUMBER(E459)),E459&lt;-100000000,E459&gt;100000000,AND(LEN(G459)&gt;0,OR(NOT(ISNUMBER(G459)),G459&lt;-100000000,G459&gt;100000000)),AND(F459="Approved",LEN(G459)=0),AND(LEN(G459)&gt;0,F459&lt;&gt;"Approved"),AND(OR(F459="Approved",F459="Rejected",F459="Void"),LEN(H459)=0),AND(LEN(H459)&gt;0,NOT(AND(ISNUMBER(H459),H459&gt;=DATE(1950,1,1),H459&lt;=DATE(2099,12,31)))),IF(AND(AND(ISNUMBER(H459),H459&gt;=DATE(1950,1,1),H459&lt;=DATE(2099,12,31)),AND(ISNUMBER(B459),B459&gt;=DATE(1950,1,1),B459&lt;=DATE(2099,12,31))),H459&lt;B459,FALSE)),"Check inputs","OK"))))</f>
        <v/>
      </c>
    </row>
    <row r="460" spans="1:11" x14ac:dyDescent="0.25">
      <c r="A460" s="16"/>
      <c r="B460" s="17"/>
      <c r="C460" s="18"/>
      <c r="D460" s="16"/>
      <c r="E460" s="19"/>
      <c r="F460" s="16"/>
      <c r="G460" s="19"/>
      <c r="H460" s="17"/>
      <c r="I460" s="20" t="str">
        <f>IF(NOT(COUNTA(A460:H460)&gt;0),"",IF(NOT(AND(ISNUMBER(B460),B460&gt;=DATE(1950,1,1),B460&lt;=DATE(2099,12,31))),"",IF(F460="Pending",IF(AND(ISNUMBER(Dashboard!$B$4),Dashboard!$B$4&gt;=DATE(1950,1,1),Dashboard!$B$4&lt;=DATE(2099,12,31)),Dashboard!$B$4-B460,""),IF(AND(ISNUMBER(H460),H460&gt;=DATE(1950,1,1),H460&lt;=DATE(2099,12,31)),H460-B460,""))))</f>
        <v/>
      </c>
      <c r="J460" s="21" t="str">
        <f>IF(NOT(COUNTA(A460:H460)&gt;0),"",IF(NOT(AND(ISNUMBER('Change Orders'!$B$2),'Change Orders'!$B$2&gt;=0,'Change Orders'!$B$2&lt;=1000000000)),"Check data",'Change Orders'!$B$2+SUMIFS($G$5:G460,$F$5:F460,"Approved")))</f>
        <v/>
      </c>
      <c r="K460" s="22" t="str">
        <f>IF(NOT(COUNTA(A460:H460)&gt;0),"",IF(LEN(A460)=0,"Check ID",IF(SUMPRODUCT(--($A$5:$A$501=A460))&gt;1,"Duplicate ID",IF(OR(NOT(AND(ISNUMBER(B460),B460&gt;=DATE(1950,1,1),B460&lt;=DATE(2099,12,31))),NOT(OR(F460="Pending",F460="Approved",F460="Rejected",F460="Void")),AND(LEN(D460)&gt;0,NOT(OR(D460="Owner",D460="GC",D460="Field",D460="Design team"))),NOT(ISNUMBER(E460)),E460&lt;-100000000,E460&gt;100000000,AND(LEN(G460)&gt;0,OR(NOT(ISNUMBER(G460)),G460&lt;-100000000,G460&gt;100000000)),AND(F460="Approved",LEN(G460)=0),AND(LEN(G460)&gt;0,F460&lt;&gt;"Approved"),AND(OR(F460="Approved",F460="Rejected",F460="Void"),LEN(H460)=0),AND(LEN(H460)&gt;0,NOT(AND(ISNUMBER(H460),H460&gt;=DATE(1950,1,1),H460&lt;=DATE(2099,12,31)))),IF(AND(AND(ISNUMBER(H460),H460&gt;=DATE(1950,1,1),H460&lt;=DATE(2099,12,31)),AND(ISNUMBER(B460),B460&gt;=DATE(1950,1,1),B460&lt;=DATE(2099,12,31))),H460&lt;B460,FALSE)),"Check inputs","OK"))))</f>
        <v/>
      </c>
    </row>
    <row r="461" spans="1:11" x14ac:dyDescent="0.25">
      <c r="A461" s="16"/>
      <c r="B461" s="17"/>
      <c r="C461" s="18"/>
      <c r="D461" s="16"/>
      <c r="E461" s="19"/>
      <c r="F461" s="16"/>
      <c r="G461" s="19"/>
      <c r="H461" s="17"/>
      <c r="I461" s="20" t="str">
        <f>IF(NOT(COUNTA(A461:H461)&gt;0),"",IF(NOT(AND(ISNUMBER(B461),B461&gt;=DATE(1950,1,1),B461&lt;=DATE(2099,12,31))),"",IF(F461="Pending",IF(AND(ISNUMBER(Dashboard!$B$4),Dashboard!$B$4&gt;=DATE(1950,1,1),Dashboard!$B$4&lt;=DATE(2099,12,31)),Dashboard!$B$4-B461,""),IF(AND(ISNUMBER(H461),H461&gt;=DATE(1950,1,1),H461&lt;=DATE(2099,12,31)),H461-B461,""))))</f>
        <v/>
      </c>
      <c r="J461" s="21" t="str">
        <f>IF(NOT(COUNTA(A461:H461)&gt;0),"",IF(NOT(AND(ISNUMBER('Change Orders'!$B$2),'Change Orders'!$B$2&gt;=0,'Change Orders'!$B$2&lt;=1000000000)),"Check data",'Change Orders'!$B$2+SUMIFS($G$5:G461,$F$5:F461,"Approved")))</f>
        <v/>
      </c>
      <c r="K461" s="22" t="str">
        <f>IF(NOT(COUNTA(A461:H461)&gt;0),"",IF(LEN(A461)=0,"Check ID",IF(SUMPRODUCT(--($A$5:$A$501=A461))&gt;1,"Duplicate ID",IF(OR(NOT(AND(ISNUMBER(B461),B461&gt;=DATE(1950,1,1),B461&lt;=DATE(2099,12,31))),NOT(OR(F461="Pending",F461="Approved",F461="Rejected",F461="Void")),AND(LEN(D461)&gt;0,NOT(OR(D461="Owner",D461="GC",D461="Field",D461="Design team"))),NOT(ISNUMBER(E461)),E461&lt;-100000000,E461&gt;100000000,AND(LEN(G461)&gt;0,OR(NOT(ISNUMBER(G461)),G461&lt;-100000000,G461&gt;100000000)),AND(F461="Approved",LEN(G461)=0),AND(LEN(G461)&gt;0,F461&lt;&gt;"Approved"),AND(OR(F461="Approved",F461="Rejected",F461="Void"),LEN(H461)=0),AND(LEN(H461)&gt;0,NOT(AND(ISNUMBER(H461),H461&gt;=DATE(1950,1,1),H461&lt;=DATE(2099,12,31)))),IF(AND(AND(ISNUMBER(H461),H461&gt;=DATE(1950,1,1),H461&lt;=DATE(2099,12,31)),AND(ISNUMBER(B461),B461&gt;=DATE(1950,1,1),B461&lt;=DATE(2099,12,31))),H461&lt;B461,FALSE)),"Check inputs","OK"))))</f>
        <v/>
      </c>
    </row>
    <row r="462" spans="1:11" x14ac:dyDescent="0.25">
      <c r="A462" s="16"/>
      <c r="B462" s="17"/>
      <c r="C462" s="18"/>
      <c r="D462" s="16"/>
      <c r="E462" s="19"/>
      <c r="F462" s="16"/>
      <c r="G462" s="19"/>
      <c r="H462" s="17"/>
      <c r="I462" s="20" t="str">
        <f>IF(NOT(COUNTA(A462:H462)&gt;0),"",IF(NOT(AND(ISNUMBER(B462),B462&gt;=DATE(1950,1,1),B462&lt;=DATE(2099,12,31))),"",IF(F462="Pending",IF(AND(ISNUMBER(Dashboard!$B$4),Dashboard!$B$4&gt;=DATE(1950,1,1),Dashboard!$B$4&lt;=DATE(2099,12,31)),Dashboard!$B$4-B462,""),IF(AND(ISNUMBER(H462),H462&gt;=DATE(1950,1,1),H462&lt;=DATE(2099,12,31)),H462-B462,""))))</f>
        <v/>
      </c>
      <c r="J462" s="21" t="str">
        <f>IF(NOT(COUNTA(A462:H462)&gt;0),"",IF(NOT(AND(ISNUMBER('Change Orders'!$B$2),'Change Orders'!$B$2&gt;=0,'Change Orders'!$B$2&lt;=1000000000)),"Check data",'Change Orders'!$B$2+SUMIFS($G$5:G462,$F$5:F462,"Approved")))</f>
        <v/>
      </c>
      <c r="K462" s="22" t="str">
        <f>IF(NOT(COUNTA(A462:H462)&gt;0),"",IF(LEN(A462)=0,"Check ID",IF(SUMPRODUCT(--($A$5:$A$501=A462))&gt;1,"Duplicate ID",IF(OR(NOT(AND(ISNUMBER(B462),B462&gt;=DATE(1950,1,1),B462&lt;=DATE(2099,12,31))),NOT(OR(F462="Pending",F462="Approved",F462="Rejected",F462="Void")),AND(LEN(D462)&gt;0,NOT(OR(D462="Owner",D462="GC",D462="Field",D462="Design team"))),NOT(ISNUMBER(E462)),E462&lt;-100000000,E462&gt;100000000,AND(LEN(G462)&gt;0,OR(NOT(ISNUMBER(G462)),G462&lt;-100000000,G462&gt;100000000)),AND(F462="Approved",LEN(G462)=0),AND(LEN(G462)&gt;0,F462&lt;&gt;"Approved"),AND(OR(F462="Approved",F462="Rejected",F462="Void"),LEN(H462)=0),AND(LEN(H462)&gt;0,NOT(AND(ISNUMBER(H462),H462&gt;=DATE(1950,1,1),H462&lt;=DATE(2099,12,31)))),IF(AND(AND(ISNUMBER(H462),H462&gt;=DATE(1950,1,1),H462&lt;=DATE(2099,12,31)),AND(ISNUMBER(B462),B462&gt;=DATE(1950,1,1),B462&lt;=DATE(2099,12,31))),H462&lt;B462,FALSE)),"Check inputs","OK"))))</f>
        <v/>
      </c>
    </row>
    <row r="463" spans="1:11" x14ac:dyDescent="0.25">
      <c r="A463" s="16"/>
      <c r="B463" s="17"/>
      <c r="C463" s="18"/>
      <c r="D463" s="16"/>
      <c r="E463" s="19"/>
      <c r="F463" s="16"/>
      <c r="G463" s="19"/>
      <c r="H463" s="17"/>
      <c r="I463" s="20" t="str">
        <f>IF(NOT(COUNTA(A463:H463)&gt;0),"",IF(NOT(AND(ISNUMBER(B463),B463&gt;=DATE(1950,1,1),B463&lt;=DATE(2099,12,31))),"",IF(F463="Pending",IF(AND(ISNUMBER(Dashboard!$B$4),Dashboard!$B$4&gt;=DATE(1950,1,1),Dashboard!$B$4&lt;=DATE(2099,12,31)),Dashboard!$B$4-B463,""),IF(AND(ISNUMBER(H463),H463&gt;=DATE(1950,1,1),H463&lt;=DATE(2099,12,31)),H463-B463,""))))</f>
        <v/>
      </c>
      <c r="J463" s="21" t="str">
        <f>IF(NOT(COUNTA(A463:H463)&gt;0),"",IF(NOT(AND(ISNUMBER('Change Orders'!$B$2),'Change Orders'!$B$2&gt;=0,'Change Orders'!$B$2&lt;=1000000000)),"Check data",'Change Orders'!$B$2+SUMIFS($G$5:G463,$F$5:F463,"Approved")))</f>
        <v/>
      </c>
      <c r="K463" s="22" t="str">
        <f>IF(NOT(COUNTA(A463:H463)&gt;0),"",IF(LEN(A463)=0,"Check ID",IF(SUMPRODUCT(--($A$5:$A$501=A463))&gt;1,"Duplicate ID",IF(OR(NOT(AND(ISNUMBER(B463),B463&gt;=DATE(1950,1,1),B463&lt;=DATE(2099,12,31))),NOT(OR(F463="Pending",F463="Approved",F463="Rejected",F463="Void")),AND(LEN(D463)&gt;0,NOT(OR(D463="Owner",D463="GC",D463="Field",D463="Design team"))),NOT(ISNUMBER(E463)),E463&lt;-100000000,E463&gt;100000000,AND(LEN(G463)&gt;0,OR(NOT(ISNUMBER(G463)),G463&lt;-100000000,G463&gt;100000000)),AND(F463="Approved",LEN(G463)=0),AND(LEN(G463)&gt;0,F463&lt;&gt;"Approved"),AND(OR(F463="Approved",F463="Rejected",F463="Void"),LEN(H463)=0),AND(LEN(H463)&gt;0,NOT(AND(ISNUMBER(H463),H463&gt;=DATE(1950,1,1),H463&lt;=DATE(2099,12,31)))),IF(AND(AND(ISNUMBER(H463),H463&gt;=DATE(1950,1,1),H463&lt;=DATE(2099,12,31)),AND(ISNUMBER(B463),B463&gt;=DATE(1950,1,1),B463&lt;=DATE(2099,12,31))),H463&lt;B463,FALSE)),"Check inputs","OK"))))</f>
        <v/>
      </c>
    </row>
    <row r="464" spans="1:11" x14ac:dyDescent="0.25">
      <c r="A464" s="16"/>
      <c r="B464" s="17"/>
      <c r="C464" s="18"/>
      <c r="D464" s="16"/>
      <c r="E464" s="19"/>
      <c r="F464" s="16"/>
      <c r="G464" s="19"/>
      <c r="H464" s="17"/>
      <c r="I464" s="20" t="str">
        <f>IF(NOT(COUNTA(A464:H464)&gt;0),"",IF(NOT(AND(ISNUMBER(B464),B464&gt;=DATE(1950,1,1),B464&lt;=DATE(2099,12,31))),"",IF(F464="Pending",IF(AND(ISNUMBER(Dashboard!$B$4),Dashboard!$B$4&gt;=DATE(1950,1,1),Dashboard!$B$4&lt;=DATE(2099,12,31)),Dashboard!$B$4-B464,""),IF(AND(ISNUMBER(H464),H464&gt;=DATE(1950,1,1),H464&lt;=DATE(2099,12,31)),H464-B464,""))))</f>
        <v/>
      </c>
      <c r="J464" s="21" t="str">
        <f>IF(NOT(COUNTA(A464:H464)&gt;0),"",IF(NOT(AND(ISNUMBER('Change Orders'!$B$2),'Change Orders'!$B$2&gt;=0,'Change Orders'!$B$2&lt;=1000000000)),"Check data",'Change Orders'!$B$2+SUMIFS($G$5:G464,$F$5:F464,"Approved")))</f>
        <v/>
      </c>
      <c r="K464" s="22" t="str">
        <f>IF(NOT(COUNTA(A464:H464)&gt;0),"",IF(LEN(A464)=0,"Check ID",IF(SUMPRODUCT(--($A$5:$A$501=A464))&gt;1,"Duplicate ID",IF(OR(NOT(AND(ISNUMBER(B464),B464&gt;=DATE(1950,1,1),B464&lt;=DATE(2099,12,31))),NOT(OR(F464="Pending",F464="Approved",F464="Rejected",F464="Void")),AND(LEN(D464)&gt;0,NOT(OR(D464="Owner",D464="GC",D464="Field",D464="Design team"))),NOT(ISNUMBER(E464)),E464&lt;-100000000,E464&gt;100000000,AND(LEN(G464)&gt;0,OR(NOT(ISNUMBER(G464)),G464&lt;-100000000,G464&gt;100000000)),AND(F464="Approved",LEN(G464)=0),AND(LEN(G464)&gt;0,F464&lt;&gt;"Approved"),AND(OR(F464="Approved",F464="Rejected",F464="Void"),LEN(H464)=0),AND(LEN(H464)&gt;0,NOT(AND(ISNUMBER(H464),H464&gt;=DATE(1950,1,1),H464&lt;=DATE(2099,12,31)))),IF(AND(AND(ISNUMBER(H464),H464&gt;=DATE(1950,1,1),H464&lt;=DATE(2099,12,31)),AND(ISNUMBER(B464),B464&gt;=DATE(1950,1,1),B464&lt;=DATE(2099,12,31))),H464&lt;B464,FALSE)),"Check inputs","OK"))))</f>
        <v/>
      </c>
    </row>
    <row r="465" spans="1:11" x14ac:dyDescent="0.25">
      <c r="A465" s="16"/>
      <c r="B465" s="17"/>
      <c r="C465" s="18"/>
      <c r="D465" s="16"/>
      <c r="E465" s="19"/>
      <c r="F465" s="16"/>
      <c r="G465" s="19"/>
      <c r="H465" s="17"/>
      <c r="I465" s="20" t="str">
        <f>IF(NOT(COUNTA(A465:H465)&gt;0),"",IF(NOT(AND(ISNUMBER(B465),B465&gt;=DATE(1950,1,1),B465&lt;=DATE(2099,12,31))),"",IF(F465="Pending",IF(AND(ISNUMBER(Dashboard!$B$4),Dashboard!$B$4&gt;=DATE(1950,1,1),Dashboard!$B$4&lt;=DATE(2099,12,31)),Dashboard!$B$4-B465,""),IF(AND(ISNUMBER(H465),H465&gt;=DATE(1950,1,1),H465&lt;=DATE(2099,12,31)),H465-B465,""))))</f>
        <v/>
      </c>
      <c r="J465" s="21" t="str">
        <f>IF(NOT(COUNTA(A465:H465)&gt;0),"",IF(NOT(AND(ISNUMBER('Change Orders'!$B$2),'Change Orders'!$B$2&gt;=0,'Change Orders'!$B$2&lt;=1000000000)),"Check data",'Change Orders'!$B$2+SUMIFS($G$5:G465,$F$5:F465,"Approved")))</f>
        <v/>
      </c>
      <c r="K465" s="22" t="str">
        <f>IF(NOT(COUNTA(A465:H465)&gt;0),"",IF(LEN(A465)=0,"Check ID",IF(SUMPRODUCT(--($A$5:$A$501=A465))&gt;1,"Duplicate ID",IF(OR(NOT(AND(ISNUMBER(B465),B465&gt;=DATE(1950,1,1),B465&lt;=DATE(2099,12,31))),NOT(OR(F465="Pending",F465="Approved",F465="Rejected",F465="Void")),AND(LEN(D465)&gt;0,NOT(OR(D465="Owner",D465="GC",D465="Field",D465="Design team"))),NOT(ISNUMBER(E465)),E465&lt;-100000000,E465&gt;100000000,AND(LEN(G465)&gt;0,OR(NOT(ISNUMBER(G465)),G465&lt;-100000000,G465&gt;100000000)),AND(F465="Approved",LEN(G465)=0),AND(LEN(G465)&gt;0,F465&lt;&gt;"Approved"),AND(OR(F465="Approved",F465="Rejected",F465="Void"),LEN(H465)=0),AND(LEN(H465)&gt;0,NOT(AND(ISNUMBER(H465),H465&gt;=DATE(1950,1,1),H465&lt;=DATE(2099,12,31)))),IF(AND(AND(ISNUMBER(H465),H465&gt;=DATE(1950,1,1),H465&lt;=DATE(2099,12,31)),AND(ISNUMBER(B465),B465&gt;=DATE(1950,1,1),B465&lt;=DATE(2099,12,31))),H465&lt;B465,FALSE)),"Check inputs","OK"))))</f>
        <v/>
      </c>
    </row>
    <row r="466" spans="1:11" x14ac:dyDescent="0.25">
      <c r="A466" s="16"/>
      <c r="B466" s="17"/>
      <c r="C466" s="18"/>
      <c r="D466" s="16"/>
      <c r="E466" s="19"/>
      <c r="F466" s="16"/>
      <c r="G466" s="19"/>
      <c r="H466" s="17"/>
      <c r="I466" s="20" t="str">
        <f>IF(NOT(COUNTA(A466:H466)&gt;0),"",IF(NOT(AND(ISNUMBER(B466),B466&gt;=DATE(1950,1,1),B466&lt;=DATE(2099,12,31))),"",IF(F466="Pending",IF(AND(ISNUMBER(Dashboard!$B$4),Dashboard!$B$4&gt;=DATE(1950,1,1),Dashboard!$B$4&lt;=DATE(2099,12,31)),Dashboard!$B$4-B466,""),IF(AND(ISNUMBER(H466),H466&gt;=DATE(1950,1,1),H466&lt;=DATE(2099,12,31)),H466-B466,""))))</f>
        <v/>
      </c>
      <c r="J466" s="21" t="str">
        <f>IF(NOT(COUNTA(A466:H466)&gt;0),"",IF(NOT(AND(ISNUMBER('Change Orders'!$B$2),'Change Orders'!$B$2&gt;=0,'Change Orders'!$B$2&lt;=1000000000)),"Check data",'Change Orders'!$B$2+SUMIFS($G$5:G466,$F$5:F466,"Approved")))</f>
        <v/>
      </c>
      <c r="K466" s="22" t="str">
        <f>IF(NOT(COUNTA(A466:H466)&gt;0),"",IF(LEN(A466)=0,"Check ID",IF(SUMPRODUCT(--($A$5:$A$501=A466))&gt;1,"Duplicate ID",IF(OR(NOT(AND(ISNUMBER(B466),B466&gt;=DATE(1950,1,1),B466&lt;=DATE(2099,12,31))),NOT(OR(F466="Pending",F466="Approved",F466="Rejected",F466="Void")),AND(LEN(D466)&gt;0,NOT(OR(D466="Owner",D466="GC",D466="Field",D466="Design team"))),NOT(ISNUMBER(E466)),E466&lt;-100000000,E466&gt;100000000,AND(LEN(G466)&gt;0,OR(NOT(ISNUMBER(G466)),G466&lt;-100000000,G466&gt;100000000)),AND(F466="Approved",LEN(G466)=0),AND(LEN(G466)&gt;0,F466&lt;&gt;"Approved"),AND(OR(F466="Approved",F466="Rejected",F466="Void"),LEN(H466)=0),AND(LEN(H466)&gt;0,NOT(AND(ISNUMBER(H466),H466&gt;=DATE(1950,1,1),H466&lt;=DATE(2099,12,31)))),IF(AND(AND(ISNUMBER(H466),H466&gt;=DATE(1950,1,1),H466&lt;=DATE(2099,12,31)),AND(ISNUMBER(B466),B466&gt;=DATE(1950,1,1),B466&lt;=DATE(2099,12,31))),H466&lt;B466,FALSE)),"Check inputs","OK"))))</f>
        <v/>
      </c>
    </row>
    <row r="467" spans="1:11" x14ac:dyDescent="0.25">
      <c r="A467" s="16"/>
      <c r="B467" s="17"/>
      <c r="C467" s="18"/>
      <c r="D467" s="16"/>
      <c r="E467" s="19"/>
      <c r="F467" s="16"/>
      <c r="G467" s="19"/>
      <c r="H467" s="17"/>
      <c r="I467" s="20" t="str">
        <f>IF(NOT(COUNTA(A467:H467)&gt;0),"",IF(NOT(AND(ISNUMBER(B467),B467&gt;=DATE(1950,1,1),B467&lt;=DATE(2099,12,31))),"",IF(F467="Pending",IF(AND(ISNUMBER(Dashboard!$B$4),Dashboard!$B$4&gt;=DATE(1950,1,1),Dashboard!$B$4&lt;=DATE(2099,12,31)),Dashboard!$B$4-B467,""),IF(AND(ISNUMBER(H467),H467&gt;=DATE(1950,1,1),H467&lt;=DATE(2099,12,31)),H467-B467,""))))</f>
        <v/>
      </c>
      <c r="J467" s="21" t="str">
        <f>IF(NOT(COUNTA(A467:H467)&gt;0),"",IF(NOT(AND(ISNUMBER('Change Orders'!$B$2),'Change Orders'!$B$2&gt;=0,'Change Orders'!$B$2&lt;=1000000000)),"Check data",'Change Orders'!$B$2+SUMIFS($G$5:G467,$F$5:F467,"Approved")))</f>
        <v/>
      </c>
      <c r="K467" s="22" t="str">
        <f>IF(NOT(COUNTA(A467:H467)&gt;0),"",IF(LEN(A467)=0,"Check ID",IF(SUMPRODUCT(--($A$5:$A$501=A467))&gt;1,"Duplicate ID",IF(OR(NOT(AND(ISNUMBER(B467),B467&gt;=DATE(1950,1,1),B467&lt;=DATE(2099,12,31))),NOT(OR(F467="Pending",F467="Approved",F467="Rejected",F467="Void")),AND(LEN(D467)&gt;0,NOT(OR(D467="Owner",D467="GC",D467="Field",D467="Design team"))),NOT(ISNUMBER(E467)),E467&lt;-100000000,E467&gt;100000000,AND(LEN(G467)&gt;0,OR(NOT(ISNUMBER(G467)),G467&lt;-100000000,G467&gt;100000000)),AND(F467="Approved",LEN(G467)=0),AND(LEN(G467)&gt;0,F467&lt;&gt;"Approved"),AND(OR(F467="Approved",F467="Rejected",F467="Void"),LEN(H467)=0),AND(LEN(H467)&gt;0,NOT(AND(ISNUMBER(H467),H467&gt;=DATE(1950,1,1),H467&lt;=DATE(2099,12,31)))),IF(AND(AND(ISNUMBER(H467),H467&gt;=DATE(1950,1,1),H467&lt;=DATE(2099,12,31)),AND(ISNUMBER(B467),B467&gt;=DATE(1950,1,1),B467&lt;=DATE(2099,12,31))),H467&lt;B467,FALSE)),"Check inputs","OK"))))</f>
        <v/>
      </c>
    </row>
    <row r="468" spans="1:11" x14ac:dyDescent="0.25">
      <c r="A468" s="16"/>
      <c r="B468" s="17"/>
      <c r="C468" s="18"/>
      <c r="D468" s="16"/>
      <c r="E468" s="19"/>
      <c r="F468" s="16"/>
      <c r="G468" s="19"/>
      <c r="H468" s="17"/>
      <c r="I468" s="20" t="str">
        <f>IF(NOT(COUNTA(A468:H468)&gt;0),"",IF(NOT(AND(ISNUMBER(B468),B468&gt;=DATE(1950,1,1),B468&lt;=DATE(2099,12,31))),"",IF(F468="Pending",IF(AND(ISNUMBER(Dashboard!$B$4),Dashboard!$B$4&gt;=DATE(1950,1,1),Dashboard!$B$4&lt;=DATE(2099,12,31)),Dashboard!$B$4-B468,""),IF(AND(ISNUMBER(H468),H468&gt;=DATE(1950,1,1),H468&lt;=DATE(2099,12,31)),H468-B468,""))))</f>
        <v/>
      </c>
      <c r="J468" s="21" t="str">
        <f>IF(NOT(COUNTA(A468:H468)&gt;0),"",IF(NOT(AND(ISNUMBER('Change Orders'!$B$2),'Change Orders'!$B$2&gt;=0,'Change Orders'!$B$2&lt;=1000000000)),"Check data",'Change Orders'!$B$2+SUMIFS($G$5:G468,$F$5:F468,"Approved")))</f>
        <v/>
      </c>
      <c r="K468" s="22" t="str">
        <f>IF(NOT(COUNTA(A468:H468)&gt;0),"",IF(LEN(A468)=0,"Check ID",IF(SUMPRODUCT(--($A$5:$A$501=A468))&gt;1,"Duplicate ID",IF(OR(NOT(AND(ISNUMBER(B468),B468&gt;=DATE(1950,1,1),B468&lt;=DATE(2099,12,31))),NOT(OR(F468="Pending",F468="Approved",F468="Rejected",F468="Void")),AND(LEN(D468)&gt;0,NOT(OR(D468="Owner",D468="GC",D468="Field",D468="Design team"))),NOT(ISNUMBER(E468)),E468&lt;-100000000,E468&gt;100000000,AND(LEN(G468)&gt;0,OR(NOT(ISNUMBER(G468)),G468&lt;-100000000,G468&gt;100000000)),AND(F468="Approved",LEN(G468)=0),AND(LEN(G468)&gt;0,F468&lt;&gt;"Approved"),AND(OR(F468="Approved",F468="Rejected",F468="Void"),LEN(H468)=0),AND(LEN(H468)&gt;0,NOT(AND(ISNUMBER(H468),H468&gt;=DATE(1950,1,1),H468&lt;=DATE(2099,12,31)))),IF(AND(AND(ISNUMBER(H468),H468&gt;=DATE(1950,1,1),H468&lt;=DATE(2099,12,31)),AND(ISNUMBER(B468),B468&gt;=DATE(1950,1,1),B468&lt;=DATE(2099,12,31))),H468&lt;B468,FALSE)),"Check inputs","OK"))))</f>
        <v/>
      </c>
    </row>
    <row r="469" spans="1:11" x14ac:dyDescent="0.25">
      <c r="A469" s="16"/>
      <c r="B469" s="17"/>
      <c r="C469" s="18"/>
      <c r="D469" s="16"/>
      <c r="E469" s="19"/>
      <c r="F469" s="16"/>
      <c r="G469" s="19"/>
      <c r="H469" s="17"/>
      <c r="I469" s="20" t="str">
        <f>IF(NOT(COUNTA(A469:H469)&gt;0),"",IF(NOT(AND(ISNUMBER(B469),B469&gt;=DATE(1950,1,1),B469&lt;=DATE(2099,12,31))),"",IF(F469="Pending",IF(AND(ISNUMBER(Dashboard!$B$4),Dashboard!$B$4&gt;=DATE(1950,1,1),Dashboard!$B$4&lt;=DATE(2099,12,31)),Dashboard!$B$4-B469,""),IF(AND(ISNUMBER(H469),H469&gt;=DATE(1950,1,1),H469&lt;=DATE(2099,12,31)),H469-B469,""))))</f>
        <v/>
      </c>
      <c r="J469" s="21" t="str">
        <f>IF(NOT(COUNTA(A469:H469)&gt;0),"",IF(NOT(AND(ISNUMBER('Change Orders'!$B$2),'Change Orders'!$B$2&gt;=0,'Change Orders'!$B$2&lt;=1000000000)),"Check data",'Change Orders'!$B$2+SUMIFS($G$5:G469,$F$5:F469,"Approved")))</f>
        <v/>
      </c>
      <c r="K469" s="22" t="str">
        <f>IF(NOT(COUNTA(A469:H469)&gt;0),"",IF(LEN(A469)=0,"Check ID",IF(SUMPRODUCT(--($A$5:$A$501=A469))&gt;1,"Duplicate ID",IF(OR(NOT(AND(ISNUMBER(B469),B469&gt;=DATE(1950,1,1),B469&lt;=DATE(2099,12,31))),NOT(OR(F469="Pending",F469="Approved",F469="Rejected",F469="Void")),AND(LEN(D469)&gt;0,NOT(OR(D469="Owner",D469="GC",D469="Field",D469="Design team"))),NOT(ISNUMBER(E469)),E469&lt;-100000000,E469&gt;100000000,AND(LEN(G469)&gt;0,OR(NOT(ISNUMBER(G469)),G469&lt;-100000000,G469&gt;100000000)),AND(F469="Approved",LEN(G469)=0),AND(LEN(G469)&gt;0,F469&lt;&gt;"Approved"),AND(OR(F469="Approved",F469="Rejected",F469="Void"),LEN(H469)=0),AND(LEN(H469)&gt;0,NOT(AND(ISNUMBER(H469),H469&gt;=DATE(1950,1,1),H469&lt;=DATE(2099,12,31)))),IF(AND(AND(ISNUMBER(H469),H469&gt;=DATE(1950,1,1),H469&lt;=DATE(2099,12,31)),AND(ISNUMBER(B469),B469&gt;=DATE(1950,1,1),B469&lt;=DATE(2099,12,31))),H469&lt;B469,FALSE)),"Check inputs","OK"))))</f>
        <v/>
      </c>
    </row>
    <row r="470" spans="1:11" x14ac:dyDescent="0.25">
      <c r="A470" s="16"/>
      <c r="B470" s="17"/>
      <c r="C470" s="18"/>
      <c r="D470" s="16"/>
      <c r="E470" s="19"/>
      <c r="F470" s="16"/>
      <c r="G470" s="19"/>
      <c r="H470" s="17"/>
      <c r="I470" s="20" t="str">
        <f>IF(NOT(COUNTA(A470:H470)&gt;0),"",IF(NOT(AND(ISNUMBER(B470),B470&gt;=DATE(1950,1,1),B470&lt;=DATE(2099,12,31))),"",IF(F470="Pending",IF(AND(ISNUMBER(Dashboard!$B$4),Dashboard!$B$4&gt;=DATE(1950,1,1),Dashboard!$B$4&lt;=DATE(2099,12,31)),Dashboard!$B$4-B470,""),IF(AND(ISNUMBER(H470),H470&gt;=DATE(1950,1,1),H470&lt;=DATE(2099,12,31)),H470-B470,""))))</f>
        <v/>
      </c>
      <c r="J470" s="21" t="str">
        <f>IF(NOT(COUNTA(A470:H470)&gt;0),"",IF(NOT(AND(ISNUMBER('Change Orders'!$B$2),'Change Orders'!$B$2&gt;=0,'Change Orders'!$B$2&lt;=1000000000)),"Check data",'Change Orders'!$B$2+SUMIFS($G$5:G470,$F$5:F470,"Approved")))</f>
        <v/>
      </c>
      <c r="K470" s="22" t="str">
        <f>IF(NOT(COUNTA(A470:H470)&gt;0),"",IF(LEN(A470)=0,"Check ID",IF(SUMPRODUCT(--($A$5:$A$501=A470))&gt;1,"Duplicate ID",IF(OR(NOT(AND(ISNUMBER(B470),B470&gt;=DATE(1950,1,1),B470&lt;=DATE(2099,12,31))),NOT(OR(F470="Pending",F470="Approved",F470="Rejected",F470="Void")),AND(LEN(D470)&gt;0,NOT(OR(D470="Owner",D470="GC",D470="Field",D470="Design team"))),NOT(ISNUMBER(E470)),E470&lt;-100000000,E470&gt;100000000,AND(LEN(G470)&gt;0,OR(NOT(ISNUMBER(G470)),G470&lt;-100000000,G470&gt;100000000)),AND(F470="Approved",LEN(G470)=0),AND(LEN(G470)&gt;0,F470&lt;&gt;"Approved"),AND(OR(F470="Approved",F470="Rejected",F470="Void"),LEN(H470)=0),AND(LEN(H470)&gt;0,NOT(AND(ISNUMBER(H470),H470&gt;=DATE(1950,1,1),H470&lt;=DATE(2099,12,31)))),IF(AND(AND(ISNUMBER(H470),H470&gt;=DATE(1950,1,1),H470&lt;=DATE(2099,12,31)),AND(ISNUMBER(B470),B470&gt;=DATE(1950,1,1),B470&lt;=DATE(2099,12,31))),H470&lt;B470,FALSE)),"Check inputs","OK"))))</f>
        <v/>
      </c>
    </row>
    <row r="471" spans="1:11" x14ac:dyDescent="0.25">
      <c r="A471" s="16"/>
      <c r="B471" s="17"/>
      <c r="C471" s="18"/>
      <c r="D471" s="16"/>
      <c r="E471" s="19"/>
      <c r="F471" s="16"/>
      <c r="G471" s="19"/>
      <c r="H471" s="17"/>
      <c r="I471" s="20" t="str">
        <f>IF(NOT(COUNTA(A471:H471)&gt;0),"",IF(NOT(AND(ISNUMBER(B471),B471&gt;=DATE(1950,1,1),B471&lt;=DATE(2099,12,31))),"",IF(F471="Pending",IF(AND(ISNUMBER(Dashboard!$B$4),Dashboard!$B$4&gt;=DATE(1950,1,1),Dashboard!$B$4&lt;=DATE(2099,12,31)),Dashboard!$B$4-B471,""),IF(AND(ISNUMBER(H471),H471&gt;=DATE(1950,1,1),H471&lt;=DATE(2099,12,31)),H471-B471,""))))</f>
        <v/>
      </c>
      <c r="J471" s="21" t="str">
        <f>IF(NOT(COUNTA(A471:H471)&gt;0),"",IF(NOT(AND(ISNUMBER('Change Orders'!$B$2),'Change Orders'!$B$2&gt;=0,'Change Orders'!$B$2&lt;=1000000000)),"Check data",'Change Orders'!$B$2+SUMIFS($G$5:G471,$F$5:F471,"Approved")))</f>
        <v/>
      </c>
      <c r="K471" s="22" t="str">
        <f>IF(NOT(COUNTA(A471:H471)&gt;0),"",IF(LEN(A471)=0,"Check ID",IF(SUMPRODUCT(--($A$5:$A$501=A471))&gt;1,"Duplicate ID",IF(OR(NOT(AND(ISNUMBER(B471),B471&gt;=DATE(1950,1,1),B471&lt;=DATE(2099,12,31))),NOT(OR(F471="Pending",F471="Approved",F471="Rejected",F471="Void")),AND(LEN(D471)&gt;0,NOT(OR(D471="Owner",D471="GC",D471="Field",D471="Design team"))),NOT(ISNUMBER(E471)),E471&lt;-100000000,E471&gt;100000000,AND(LEN(G471)&gt;0,OR(NOT(ISNUMBER(G471)),G471&lt;-100000000,G471&gt;100000000)),AND(F471="Approved",LEN(G471)=0),AND(LEN(G471)&gt;0,F471&lt;&gt;"Approved"),AND(OR(F471="Approved",F471="Rejected",F471="Void"),LEN(H471)=0),AND(LEN(H471)&gt;0,NOT(AND(ISNUMBER(H471),H471&gt;=DATE(1950,1,1),H471&lt;=DATE(2099,12,31)))),IF(AND(AND(ISNUMBER(H471),H471&gt;=DATE(1950,1,1),H471&lt;=DATE(2099,12,31)),AND(ISNUMBER(B471),B471&gt;=DATE(1950,1,1),B471&lt;=DATE(2099,12,31))),H471&lt;B471,FALSE)),"Check inputs","OK"))))</f>
        <v/>
      </c>
    </row>
    <row r="472" spans="1:11" x14ac:dyDescent="0.25">
      <c r="A472" s="16"/>
      <c r="B472" s="17"/>
      <c r="C472" s="18"/>
      <c r="D472" s="16"/>
      <c r="E472" s="19"/>
      <c r="F472" s="16"/>
      <c r="G472" s="19"/>
      <c r="H472" s="17"/>
      <c r="I472" s="20" t="str">
        <f>IF(NOT(COUNTA(A472:H472)&gt;0),"",IF(NOT(AND(ISNUMBER(B472),B472&gt;=DATE(1950,1,1),B472&lt;=DATE(2099,12,31))),"",IF(F472="Pending",IF(AND(ISNUMBER(Dashboard!$B$4),Dashboard!$B$4&gt;=DATE(1950,1,1),Dashboard!$B$4&lt;=DATE(2099,12,31)),Dashboard!$B$4-B472,""),IF(AND(ISNUMBER(H472),H472&gt;=DATE(1950,1,1),H472&lt;=DATE(2099,12,31)),H472-B472,""))))</f>
        <v/>
      </c>
      <c r="J472" s="21" t="str">
        <f>IF(NOT(COUNTA(A472:H472)&gt;0),"",IF(NOT(AND(ISNUMBER('Change Orders'!$B$2),'Change Orders'!$B$2&gt;=0,'Change Orders'!$B$2&lt;=1000000000)),"Check data",'Change Orders'!$B$2+SUMIFS($G$5:G472,$F$5:F472,"Approved")))</f>
        <v/>
      </c>
      <c r="K472" s="22" t="str">
        <f>IF(NOT(COUNTA(A472:H472)&gt;0),"",IF(LEN(A472)=0,"Check ID",IF(SUMPRODUCT(--($A$5:$A$501=A472))&gt;1,"Duplicate ID",IF(OR(NOT(AND(ISNUMBER(B472),B472&gt;=DATE(1950,1,1),B472&lt;=DATE(2099,12,31))),NOT(OR(F472="Pending",F472="Approved",F472="Rejected",F472="Void")),AND(LEN(D472)&gt;0,NOT(OR(D472="Owner",D472="GC",D472="Field",D472="Design team"))),NOT(ISNUMBER(E472)),E472&lt;-100000000,E472&gt;100000000,AND(LEN(G472)&gt;0,OR(NOT(ISNUMBER(G472)),G472&lt;-100000000,G472&gt;100000000)),AND(F472="Approved",LEN(G472)=0),AND(LEN(G472)&gt;0,F472&lt;&gt;"Approved"),AND(OR(F472="Approved",F472="Rejected",F472="Void"),LEN(H472)=0),AND(LEN(H472)&gt;0,NOT(AND(ISNUMBER(H472),H472&gt;=DATE(1950,1,1),H472&lt;=DATE(2099,12,31)))),IF(AND(AND(ISNUMBER(H472),H472&gt;=DATE(1950,1,1),H472&lt;=DATE(2099,12,31)),AND(ISNUMBER(B472),B472&gt;=DATE(1950,1,1),B472&lt;=DATE(2099,12,31))),H472&lt;B472,FALSE)),"Check inputs","OK"))))</f>
        <v/>
      </c>
    </row>
    <row r="473" spans="1:11" x14ac:dyDescent="0.25">
      <c r="A473" s="16"/>
      <c r="B473" s="17"/>
      <c r="C473" s="18"/>
      <c r="D473" s="16"/>
      <c r="E473" s="19"/>
      <c r="F473" s="16"/>
      <c r="G473" s="19"/>
      <c r="H473" s="17"/>
      <c r="I473" s="20" t="str">
        <f>IF(NOT(COUNTA(A473:H473)&gt;0),"",IF(NOT(AND(ISNUMBER(B473),B473&gt;=DATE(1950,1,1),B473&lt;=DATE(2099,12,31))),"",IF(F473="Pending",IF(AND(ISNUMBER(Dashboard!$B$4),Dashboard!$B$4&gt;=DATE(1950,1,1),Dashboard!$B$4&lt;=DATE(2099,12,31)),Dashboard!$B$4-B473,""),IF(AND(ISNUMBER(H473),H473&gt;=DATE(1950,1,1),H473&lt;=DATE(2099,12,31)),H473-B473,""))))</f>
        <v/>
      </c>
      <c r="J473" s="21" t="str">
        <f>IF(NOT(COUNTA(A473:H473)&gt;0),"",IF(NOT(AND(ISNUMBER('Change Orders'!$B$2),'Change Orders'!$B$2&gt;=0,'Change Orders'!$B$2&lt;=1000000000)),"Check data",'Change Orders'!$B$2+SUMIFS($G$5:G473,$F$5:F473,"Approved")))</f>
        <v/>
      </c>
      <c r="K473" s="22" t="str">
        <f>IF(NOT(COUNTA(A473:H473)&gt;0),"",IF(LEN(A473)=0,"Check ID",IF(SUMPRODUCT(--($A$5:$A$501=A473))&gt;1,"Duplicate ID",IF(OR(NOT(AND(ISNUMBER(B473),B473&gt;=DATE(1950,1,1),B473&lt;=DATE(2099,12,31))),NOT(OR(F473="Pending",F473="Approved",F473="Rejected",F473="Void")),AND(LEN(D473)&gt;0,NOT(OR(D473="Owner",D473="GC",D473="Field",D473="Design team"))),NOT(ISNUMBER(E473)),E473&lt;-100000000,E473&gt;100000000,AND(LEN(G473)&gt;0,OR(NOT(ISNUMBER(G473)),G473&lt;-100000000,G473&gt;100000000)),AND(F473="Approved",LEN(G473)=0),AND(LEN(G473)&gt;0,F473&lt;&gt;"Approved"),AND(OR(F473="Approved",F473="Rejected",F473="Void"),LEN(H473)=0),AND(LEN(H473)&gt;0,NOT(AND(ISNUMBER(H473),H473&gt;=DATE(1950,1,1),H473&lt;=DATE(2099,12,31)))),IF(AND(AND(ISNUMBER(H473),H473&gt;=DATE(1950,1,1),H473&lt;=DATE(2099,12,31)),AND(ISNUMBER(B473),B473&gt;=DATE(1950,1,1),B473&lt;=DATE(2099,12,31))),H473&lt;B473,FALSE)),"Check inputs","OK"))))</f>
        <v/>
      </c>
    </row>
    <row r="474" spans="1:11" x14ac:dyDescent="0.25">
      <c r="A474" s="16"/>
      <c r="B474" s="17"/>
      <c r="C474" s="18"/>
      <c r="D474" s="16"/>
      <c r="E474" s="19"/>
      <c r="F474" s="16"/>
      <c r="G474" s="19"/>
      <c r="H474" s="17"/>
      <c r="I474" s="20" t="str">
        <f>IF(NOT(COUNTA(A474:H474)&gt;0),"",IF(NOT(AND(ISNUMBER(B474),B474&gt;=DATE(1950,1,1),B474&lt;=DATE(2099,12,31))),"",IF(F474="Pending",IF(AND(ISNUMBER(Dashboard!$B$4),Dashboard!$B$4&gt;=DATE(1950,1,1),Dashboard!$B$4&lt;=DATE(2099,12,31)),Dashboard!$B$4-B474,""),IF(AND(ISNUMBER(H474),H474&gt;=DATE(1950,1,1),H474&lt;=DATE(2099,12,31)),H474-B474,""))))</f>
        <v/>
      </c>
      <c r="J474" s="21" t="str">
        <f>IF(NOT(COUNTA(A474:H474)&gt;0),"",IF(NOT(AND(ISNUMBER('Change Orders'!$B$2),'Change Orders'!$B$2&gt;=0,'Change Orders'!$B$2&lt;=1000000000)),"Check data",'Change Orders'!$B$2+SUMIFS($G$5:G474,$F$5:F474,"Approved")))</f>
        <v/>
      </c>
      <c r="K474" s="22" t="str">
        <f>IF(NOT(COUNTA(A474:H474)&gt;0),"",IF(LEN(A474)=0,"Check ID",IF(SUMPRODUCT(--($A$5:$A$501=A474))&gt;1,"Duplicate ID",IF(OR(NOT(AND(ISNUMBER(B474),B474&gt;=DATE(1950,1,1),B474&lt;=DATE(2099,12,31))),NOT(OR(F474="Pending",F474="Approved",F474="Rejected",F474="Void")),AND(LEN(D474)&gt;0,NOT(OR(D474="Owner",D474="GC",D474="Field",D474="Design team"))),NOT(ISNUMBER(E474)),E474&lt;-100000000,E474&gt;100000000,AND(LEN(G474)&gt;0,OR(NOT(ISNUMBER(G474)),G474&lt;-100000000,G474&gt;100000000)),AND(F474="Approved",LEN(G474)=0),AND(LEN(G474)&gt;0,F474&lt;&gt;"Approved"),AND(OR(F474="Approved",F474="Rejected",F474="Void"),LEN(H474)=0),AND(LEN(H474)&gt;0,NOT(AND(ISNUMBER(H474),H474&gt;=DATE(1950,1,1),H474&lt;=DATE(2099,12,31)))),IF(AND(AND(ISNUMBER(H474),H474&gt;=DATE(1950,1,1),H474&lt;=DATE(2099,12,31)),AND(ISNUMBER(B474),B474&gt;=DATE(1950,1,1),B474&lt;=DATE(2099,12,31))),H474&lt;B474,FALSE)),"Check inputs","OK"))))</f>
        <v/>
      </c>
    </row>
    <row r="475" spans="1:11" x14ac:dyDescent="0.25">
      <c r="A475" s="16"/>
      <c r="B475" s="17"/>
      <c r="C475" s="18"/>
      <c r="D475" s="16"/>
      <c r="E475" s="19"/>
      <c r="F475" s="16"/>
      <c r="G475" s="19"/>
      <c r="H475" s="17"/>
      <c r="I475" s="20" t="str">
        <f>IF(NOT(COUNTA(A475:H475)&gt;0),"",IF(NOT(AND(ISNUMBER(B475),B475&gt;=DATE(1950,1,1),B475&lt;=DATE(2099,12,31))),"",IF(F475="Pending",IF(AND(ISNUMBER(Dashboard!$B$4),Dashboard!$B$4&gt;=DATE(1950,1,1),Dashboard!$B$4&lt;=DATE(2099,12,31)),Dashboard!$B$4-B475,""),IF(AND(ISNUMBER(H475),H475&gt;=DATE(1950,1,1),H475&lt;=DATE(2099,12,31)),H475-B475,""))))</f>
        <v/>
      </c>
      <c r="J475" s="21" t="str">
        <f>IF(NOT(COUNTA(A475:H475)&gt;0),"",IF(NOT(AND(ISNUMBER('Change Orders'!$B$2),'Change Orders'!$B$2&gt;=0,'Change Orders'!$B$2&lt;=1000000000)),"Check data",'Change Orders'!$B$2+SUMIFS($G$5:G475,$F$5:F475,"Approved")))</f>
        <v/>
      </c>
      <c r="K475" s="22" t="str">
        <f>IF(NOT(COUNTA(A475:H475)&gt;0),"",IF(LEN(A475)=0,"Check ID",IF(SUMPRODUCT(--($A$5:$A$501=A475))&gt;1,"Duplicate ID",IF(OR(NOT(AND(ISNUMBER(B475),B475&gt;=DATE(1950,1,1),B475&lt;=DATE(2099,12,31))),NOT(OR(F475="Pending",F475="Approved",F475="Rejected",F475="Void")),AND(LEN(D475)&gt;0,NOT(OR(D475="Owner",D475="GC",D475="Field",D475="Design team"))),NOT(ISNUMBER(E475)),E475&lt;-100000000,E475&gt;100000000,AND(LEN(G475)&gt;0,OR(NOT(ISNUMBER(G475)),G475&lt;-100000000,G475&gt;100000000)),AND(F475="Approved",LEN(G475)=0),AND(LEN(G475)&gt;0,F475&lt;&gt;"Approved"),AND(OR(F475="Approved",F475="Rejected",F475="Void"),LEN(H475)=0),AND(LEN(H475)&gt;0,NOT(AND(ISNUMBER(H475),H475&gt;=DATE(1950,1,1),H475&lt;=DATE(2099,12,31)))),IF(AND(AND(ISNUMBER(H475),H475&gt;=DATE(1950,1,1),H475&lt;=DATE(2099,12,31)),AND(ISNUMBER(B475),B475&gt;=DATE(1950,1,1),B475&lt;=DATE(2099,12,31))),H475&lt;B475,FALSE)),"Check inputs","OK"))))</f>
        <v/>
      </c>
    </row>
    <row r="476" spans="1:11" x14ac:dyDescent="0.25">
      <c r="A476" s="16"/>
      <c r="B476" s="17"/>
      <c r="C476" s="18"/>
      <c r="D476" s="16"/>
      <c r="E476" s="19"/>
      <c r="F476" s="16"/>
      <c r="G476" s="19"/>
      <c r="H476" s="17"/>
      <c r="I476" s="20" t="str">
        <f>IF(NOT(COUNTA(A476:H476)&gt;0),"",IF(NOT(AND(ISNUMBER(B476),B476&gt;=DATE(1950,1,1),B476&lt;=DATE(2099,12,31))),"",IF(F476="Pending",IF(AND(ISNUMBER(Dashboard!$B$4),Dashboard!$B$4&gt;=DATE(1950,1,1),Dashboard!$B$4&lt;=DATE(2099,12,31)),Dashboard!$B$4-B476,""),IF(AND(ISNUMBER(H476),H476&gt;=DATE(1950,1,1),H476&lt;=DATE(2099,12,31)),H476-B476,""))))</f>
        <v/>
      </c>
      <c r="J476" s="21" t="str">
        <f>IF(NOT(COUNTA(A476:H476)&gt;0),"",IF(NOT(AND(ISNUMBER('Change Orders'!$B$2),'Change Orders'!$B$2&gt;=0,'Change Orders'!$B$2&lt;=1000000000)),"Check data",'Change Orders'!$B$2+SUMIFS($G$5:G476,$F$5:F476,"Approved")))</f>
        <v/>
      </c>
      <c r="K476" s="22" t="str">
        <f>IF(NOT(COUNTA(A476:H476)&gt;0),"",IF(LEN(A476)=0,"Check ID",IF(SUMPRODUCT(--($A$5:$A$501=A476))&gt;1,"Duplicate ID",IF(OR(NOT(AND(ISNUMBER(B476),B476&gt;=DATE(1950,1,1),B476&lt;=DATE(2099,12,31))),NOT(OR(F476="Pending",F476="Approved",F476="Rejected",F476="Void")),AND(LEN(D476)&gt;0,NOT(OR(D476="Owner",D476="GC",D476="Field",D476="Design team"))),NOT(ISNUMBER(E476)),E476&lt;-100000000,E476&gt;100000000,AND(LEN(G476)&gt;0,OR(NOT(ISNUMBER(G476)),G476&lt;-100000000,G476&gt;100000000)),AND(F476="Approved",LEN(G476)=0),AND(LEN(G476)&gt;0,F476&lt;&gt;"Approved"),AND(OR(F476="Approved",F476="Rejected",F476="Void"),LEN(H476)=0),AND(LEN(H476)&gt;0,NOT(AND(ISNUMBER(H476),H476&gt;=DATE(1950,1,1),H476&lt;=DATE(2099,12,31)))),IF(AND(AND(ISNUMBER(H476),H476&gt;=DATE(1950,1,1),H476&lt;=DATE(2099,12,31)),AND(ISNUMBER(B476),B476&gt;=DATE(1950,1,1),B476&lt;=DATE(2099,12,31))),H476&lt;B476,FALSE)),"Check inputs","OK"))))</f>
        <v/>
      </c>
    </row>
    <row r="477" spans="1:11" x14ac:dyDescent="0.25">
      <c r="A477" s="16"/>
      <c r="B477" s="17"/>
      <c r="C477" s="18"/>
      <c r="D477" s="16"/>
      <c r="E477" s="19"/>
      <c r="F477" s="16"/>
      <c r="G477" s="19"/>
      <c r="H477" s="17"/>
      <c r="I477" s="20" t="str">
        <f>IF(NOT(COUNTA(A477:H477)&gt;0),"",IF(NOT(AND(ISNUMBER(B477),B477&gt;=DATE(1950,1,1),B477&lt;=DATE(2099,12,31))),"",IF(F477="Pending",IF(AND(ISNUMBER(Dashboard!$B$4),Dashboard!$B$4&gt;=DATE(1950,1,1),Dashboard!$B$4&lt;=DATE(2099,12,31)),Dashboard!$B$4-B477,""),IF(AND(ISNUMBER(H477),H477&gt;=DATE(1950,1,1),H477&lt;=DATE(2099,12,31)),H477-B477,""))))</f>
        <v/>
      </c>
      <c r="J477" s="21" t="str">
        <f>IF(NOT(COUNTA(A477:H477)&gt;0),"",IF(NOT(AND(ISNUMBER('Change Orders'!$B$2),'Change Orders'!$B$2&gt;=0,'Change Orders'!$B$2&lt;=1000000000)),"Check data",'Change Orders'!$B$2+SUMIFS($G$5:G477,$F$5:F477,"Approved")))</f>
        <v/>
      </c>
      <c r="K477" s="22" t="str">
        <f>IF(NOT(COUNTA(A477:H477)&gt;0),"",IF(LEN(A477)=0,"Check ID",IF(SUMPRODUCT(--($A$5:$A$501=A477))&gt;1,"Duplicate ID",IF(OR(NOT(AND(ISNUMBER(B477),B477&gt;=DATE(1950,1,1),B477&lt;=DATE(2099,12,31))),NOT(OR(F477="Pending",F477="Approved",F477="Rejected",F477="Void")),AND(LEN(D477)&gt;0,NOT(OR(D477="Owner",D477="GC",D477="Field",D477="Design team"))),NOT(ISNUMBER(E477)),E477&lt;-100000000,E477&gt;100000000,AND(LEN(G477)&gt;0,OR(NOT(ISNUMBER(G477)),G477&lt;-100000000,G477&gt;100000000)),AND(F477="Approved",LEN(G477)=0),AND(LEN(G477)&gt;0,F477&lt;&gt;"Approved"),AND(OR(F477="Approved",F477="Rejected",F477="Void"),LEN(H477)=0),AND(LEN(H477)&gt;0,NOT(AND(ISNUMBER(H477),H477&gt;=DATE(1950,1,1),H477&lt;=DATE(2099,12,31)))),IF(AND(AND(ISNUMBER(H477),H477&gt;=DATE(1950,1,1),H477&lt;=DATE(2099,12,31)),AND(ISNUMBER(B477),B477&gt;=DATE(1950,1,1),B477&lt;=DATE(2099,12,31))),H477&lt;B477,FALSE)),"Check inputs","OK"))))</f>
        <v/>
      </c>
    </row>
    <row r="478" spans="1:11" x14ac:dyDescent="0.25">
      <c r="A478" s="16"/>
      <c r="B478" s="17"/>
      <c r="C478" s="18"/>
      <c r="D478" s="16"/>
      <c r="E478" s="19"/>
      <c r="F478" s="16"/>
      <c r="G478" s="19"/>
      <c r="H478" s="17"/>
      <c r="I478" s="20" t="str">
        <f>IF(NOT(COUNTA(A478:H478)&gt;0),"",IF(NOT(AND(ISNUMBER(B478),B478&gt;=DATE(1950,1,1),B478&lt;=DATE(2099,12,31))),"",IF(F478="Pending",IF(AND(ISNUMBER(Dashboard!$B$4),Dashboard!$B$4&gt;=DATE(1950,1,1),Dashboard!$B$4&lt;=DATE(2099,12,31)),Dashboard!$B$4-B478,""),IF(AND(ISNUMBER(H478),H478&gt;=DATE(1950,1,1),H478&lt;=DATE(2099,12,31)),H478-B478,""))))</f>
        <v/>
      </c>
      <c r="J478" s="21" t="str">
        <f>IF(NOT(COUNTA(A478:H478)&gt;0),"",IF(NOT(AND(ISNUMBER('Change Orders'!$B$2),'Change Orders'!$B$2&gt;=0,'Change Orders'!$B$2&lt;=1000000000)),"Check data",'Change Orders'!$B$2+SUMIFS($G$5:G478,$F$5:F478,"Approved")))</f>
        <v/>
      </c>
      <c r="K478" s="22" t="str">
        <f>IF(NOT(COUNTA(A478:H478)&gt;0),"",IF(LEN(A478)=0,"Check ID",IF(SUMPRODUCT(--($A$5:$A$501=A478))&gt;1,"Duplicate ID",IF(OR(NOT(AND(ISNUMBER(B478),B478&gt;=DATE(1950,1,1),B478&lt;=DATE(2099,12,31))),NOT(OR(F478="Pending",F478="Approved",F478="Rejected",F478="Void")),AND(LEN(D478)&gt;0,NOT(OR(D478="Owner",D478="GC",D478="Field",D478="Design team"))),NOT(ISNUMBER(E478)),E478&lt;-100000000,E478&gt;100000000,AND(LEN(G478)&gt;0,OR(NOT(ISNUMBER(G478)),G478&lt;-100000000,G478&gt;100000000)),AND(F478="Approved",LEN(G478)=0),AND(LEN(G478)&gt;0,F478&lt;&gt;"Approved"),AND(OR(F478="Approved",F478="Rejected",F478="Void"),LEN(H478)=0),AND(LEN(H478)&gt;0,NOT(AND(ISNUMBER(H478),H478&gt;=DATE(1950,1,1),H478&lt;=DATE(2099,12,31)))),IF(AND(AND(ISNUMBER(H478),H478&gt;=DATE(1950,1,1),H478&lt;=DATE(2099,12,31)),AND(ISNUMBER(B478),B478&gt;=DATE(1950,1,1),B478&lt;=DATE(2099,12,31))),H478&lt;B478,FALSE)),"Check inputs","OK"))))</f>
        <v/>
      </c>
    </row>
    <row r="479" spans="1:11" x14ac:dyDescent="0.25">
      <c r="A479" s="16"/>
      <c r="B479" s="17"/>
      <c r="C479" s="18"/>
      <c r="D479" s="16"/>
      <c r="E479" s="19"/>
      <c r="F479" s="16"/>
      <c r="G479" s="19"/>
      <c r="H479" s="17"/>
      <c r="I479" s="20" t="str">
        <f>IF(NOT(COUNTA(A479:H479)&gt;0),"",IF(NOT(AND(ISNUMBER(B479),B479&gt;=DATE(1950,1,1),B479&lt;=DATE(2099,12,31))),"",IF(F479="Pending",IF(AND(ISNUMBER(Dashboard!$B$4),Dashboard!$B$4&gt;=DATE(1950,1,1),Dashboard!$B$4&lt;=DATE(2099,12,31)),Dashboard!$B$4-B479,""),IF(AND(ISNUMBER(H479),H479&gt;=DATE(1950,1,1),H479&lt;=DATE(2099,12,31)),H479-B479,""))))</f>
        <v/>
      </c>
      <c r="J479" s="21" t="str">
        <f>IF(NOT(COUNTA(A479:H479)&gt;0),"",IF(NOT(AND(ISNUMBER('Change Orders'!$B$2),'Change Orders'!$B$2&gt;=0,'Change Orders'!$B$2&lt;=1000000000)),"Check data",'Change Orders'!$B$2+SUMIFS($G$5:G479,$F$5:F479,"Approved")))</f>
        <v/>
      </c>
      <c r="K479" s="22" t="str">
        <f>IF(NOT(COUNTA(A479:H479)&gt;0),"",IF(LEN(A479)=0,"Check ID",IF(SUMPRODUCT(--($A$5:$A$501=A479))&gt;1,"Duplicate ID",IF(OR(NOT(AND(ISNUMBER(B479),B479&gt;=DATE(1950,1,1),B479&lt;=DATE(2099,12,31))),NOT(OR(F479="Pending",F479="Approved",F479="Rejected",F479="Void")),AND(LEN(D479)&gt;0,NOT(OR(D479="Owner",D479="GC",D479="Field",D479="Design team"))),NOT(ISNUMBER(E479)),E479&lt;-100000000,E479&gt;100000000,AND(LEN(G479)&gt;0,OR(NOT(ISNUMBER(G479)),G479&lt;-100000000,G479&gt;100000000)),AND(F479="Approved",LEN(G479)=0),AND(LEN(G479)&gt;0,F479&lt;&gt;"Approved"),AND(OR(F479="Approved",F479="Rejected",F479="Void"),LEN(H479)=0),AND(LEN(H479)&gt;0,NOT(AND(ISNUMBER(H479),H479&gt;=DATE(1950,1,1),H479&lt;=DATE(2099,12,31)))),IF(AND(AND(ISNUMBER(H479),H479&gt;=DATE(1950,1,1),H479&lt;=DATE(2099,12,31)),AND(ISNUMBER(B479),B479&gt;=DATE(1950,1,1),B479&lt;=DATE(2099,12,31))),H479&lt;B479,FALSE)),"Check inputs","OK"))))</f>
        <v/>
      </c>
    </row>
    <row r="480" spans="1:11" x14ac:dyDescent="0.25">
      <c r="A480" s="16"/>
      <c r="B480" s="17"/>
      <c r="C480" s="18"/>
      <c r="D480" s="16"/>
      <c r="E480" s="19"/>
      <c r="F480" s="16"/>
      <c r="G480" s="19"/>
      <c r="H480" s="17"/>
      <c r="I480" s="20" t="str">
        <f>IF(NOT(COUNTA(A480:H480)&gt;0),"",IF(NOT(AND(ISNUMBER(B480),B480&gt;=DATE(1950,1,1),B480&lt;=DATE(2099,12,31))),"",IF(F480="Pending",IF(AND(ISNUMBER(Dashboard!$B$4),Dashboard!$B$4&gt;=DATE(1950,1,1),Dashboard!$B$4&lt;=DATE(2099,12,31)),Dashboard!$B$4-B480,""),IF(AND(ISNUMBER(H480),H480&gt;=DATE(1950,1,1),H480&lt;=DATE(2099,12,31)),H480-B480,""))))</f>
        <v/>
      </c>
      <c r="J480" s="21" t="str">
        <f>IF(NOT(COUNTA(A480:H480)&gt;0),"",IF(NOT(AND(ISNUMBER('Change Orders'!$B$2),'Change Orders'!$B$2&gt;=0,'Change Orders'!$B$2&lt;=1000000000)),"Check data",'Change Orders'!$B$2+SUMIFS($G$5:G480,$F$5:F480,"Approved")))</f>
        <v/>
      </c>
      <c r="K480" s="22" t="str">
        <f>IF(NOT(COUNTA(A480:H480)&gt;0),"",IF(LEN(A480)=0,"Check ID",IF(SUMPRODUCT(--($A$5:$A$501=A480))&gt;1,"Duplicate ID",IF(OR(NOT(AND(ISNUMBER(B480),B480&gt;=DATE(1950,1,1),B480&lt;=DATE(2099,12,31))),NOT(OR(F480="Pending",F480="Approved",F480="Rejected",F480="Void")),AND(LEN(D480)&gt;0,NOT(OR(D480="Owner",D480="GC",D480="Field",D480="Design team"))),NOT(ISNUMBER(E480)),E480&lt;-100000000,E480&gt;100000000,AND(LEN(G480)&gt;0,OR(NOT(ISNUMBER(G480)),G480&lt;-100000000,G480&gt;100000000)),AND(F480="Approved",LEN(G480)=0),AND(LEN(G480)&gt;0,F480&lt;&gt;"Approved"),AND(OR(F480="Approved",F480="Rejected",F480="Void"),LEN(H480)=0),AND(LEN(H480)&gt;0,NOT(AND(ISNUMBER(H480),H480&gt;=DATE(1950,1,1),H480&lt;=DATE(2099,12,31)))),IF(AND(AND(ISNUMBER(H480),H480&gt;=DATE(1950,1,1),H480&lt;=DATE(2099,12,31)),AND(ISNUMBER(B480),B480&gt;=DATE(1950,1,1),B480&lt;=DATE(2099,12,31))),H480&lt;B480,FALSE)),"Check inputs","OK"))))</f>
        <v/>
      </c>
    </row>
    <row r="481" spans="1:11" x14ac:dyDescent="0.25">
      <c r="A481" s="16"/>
      <c r="B481" s="17"/>
      <c r="C481" s="18"/>
      <c r="D481" s="16"/>
      <c r="E481" s="19"/>
      <c r="F481" s="16"/>
      <c r="G481" s="19"/>
      <c r="H481" s="17"/>
      <c r="I481" s="20" t="str">
        <f>IF(NOT(COUNTA(A481:H481)&gt;0),"",IF(NOT(AND(ISNUMBER(B481),B481&gt;=DATE(1950,1,1),B481&lt;=DATE(2099,12,31))),"",IF(F481="Pending",IF(AND(ISNUMBER(Dashboard!$B$4),Dashboard!$B$4&gt;=DATE(1950,1,1),Dashboard!$B$4&lt;=DATE(2099,12,31)),Dashboard!$B$4-B481,""),IF(AND(ISNUMBER(H481),H481&gt;=DATE(1950,1,1),H481&lt;=DATE(2099,12,31)),H481-B481,""))))</f>
        <v/>
      </c>
      <c r="J481" s="21" t="str">
        <f>IF(NOT(COUNTA(A481:H481)&gt;0),"",IF(NOT(AND(ISNUMBER('Change Orders'!$B$2),'Change Orders'!$B$2&gt;=0,'Change Orders'!$B$2&lt;=1000000000)),"Check data",'Change Orders'!$B$2+SUMIFS($G$5:G481,$F$5:F481,"Approved")))</f>
        <v/>
      </c>
      <c r="K481" s="22" t="str">
        <f>IF(NOT(COUNTA(A481:H481)&gt;0),"",IF(LEN(A481)=0,"Check ID",IF(SUMPRODUCT(--($A$5:$A$501=A481))&gt;1,"Duplicate ID",IF(OR(NOT(AND(ISNUMBER(B481),B481&gt;=DATE(1950,1,1),B481&lt;=DATE(2099,12,31))),NOT(OR(F481="Pending",F481="Approved",F481="Rejected",F481="Void")),AND(LEN(D481)&gt;0,NOT(OR(D481="Owner",D481="GC",D481="Field",D481="Design team"))),NOT(ISNUMBER(E481)),E481&lt;-100000000,E481&gt;100000000,AND(LEN(G481)&gt;0,OR(NOT(ISNUMBER(G481)),G481&lt;-100000000,G481&gt;100000000)),AND(F481="Approved",LEN(G481)=0),AND(LEN(G481)&gt;0,F481&lt;&gt;"Approved"),AND(OR(F481="Approved",F481="Rejected",F481="Void"),LEN(H481)=0),AND(LEN(H481)&gt;0,NOT(AND(ISNUMBER(H481),H481&gt;=DATE(1950,1,1),H481&lt;=DATE(2099,12,31)))),IF(AND(AND(ISNUMBER(H481),H481&gt;=DATE(1950,1,1),H481&lt;=DATE(2099,12,31)),AND(ISNUMBER(B481),B481&gt;=DATE(1950,1,1),B481&lt;=DATE(2099,12,31))),H481&lt;B481,FALSE)),"Check inputs","OK"))))</f>
        <v/>
      </c>
    </row>
    <row r="482" spans="1:11" x14ac:dyDescent="0.25">
      <c r="A482" s="16"/>
      <c r="B482" s="17"/>
      <c r="C482" s="18"/>
      <c r="D482" s="16"/>
      <c r="E482" s="19"/>
      <c r="F482" s="16"/>
      <c r="G482" s="19"/>
      <c r="H482" s="17"/>
      <c r="I482" s="20" t="str">
        <f>IF(NOT(COUNTA(A482:H482)&gt;0),"",IF(NOT(AND(ISNUMBER(B482),B482&gt;=DATE(1950,1,1),B482&lt;=DATE(2099,12,31))),"",IF(F482="Pending",IF(AND(ISNUMBER(Dashboard!$B$4),Dashboard!$B$4&gt;=DATE(1950,1,1),Dashboard!$B$4&lt;=DATE(2099,12,31)),Dashboard!$B$4-B482,""),IF(AND(ISNUMBER(H482),H482&gt;=DATE(1950,1,1),H482&lt;=DATE(2099,12,31)),H482-B482,""))))</f>
        <v/>
      </c>
      <c r="J482" s="21" t="str">
        <f>IF(NOT(COUNTA(A482:H482)&gt;0),"",IF(NOT(AND(ISNUMBER('Change Orders'!$B$2),'Change Orders'!$B$2&gt;=0,'Change Orders'!$B$2&lt;=1000000000)),"Check data",'Change Orders'!$B$2+SUMIFS($G$5:G482,$F$5:F482,"Approved")))</f>
        <v/>
      </c>
      <c r="K482" s="22" t="str">
        <f>IF(NOT(COUNTA(A482:H482)&gt;0),"",IF(LEN(A482)=0,"Check ID",IF(SUMPRODUCT(--($A$5:$A$501=A482))&gt;1,"Duplicate ID",IF(OR(NOT(AND(ISNUMBER(B482),B482&gt;=DATE(1950,1,1),B482&lt;=DATE(2099,12,31))),NOT(OR(F482="Pending",F482="Approved",F482="Rejected",F482="Void")),AND(LEN(D482)&gt;0,NOT(OR(D482="Owner",D482="GC",D482="Field",D482="Design team"))),NOT(ISNUMBER(E482)),E482&lt;-100000000,E482&gt;100000000,AND(LEN(G482)&gt;0,OR(NOT(ISNUMBER(G482)),G482&lt;-100000000,G482&gt;100000000)),AND(F482="Approved",LEN(G482)=0),AND(LEN(G482)&gt;0,F482&lt;&gt;"Approved"),AND(OR(F482="Approved",F482="Rejected",F482="Void"),LEN(H482)=0),AND(LEN(H482)&gt;0,NOT(AND(ISNUMBER(H482),H482&gt;=DATE(1950,1,1),H482&lt;=DATE(2099,12,31)))),IF(AND(AND(ISNUMBER(H482),H482&gt;=DATE(1950,1,1),H482&lt;=DATE(2099,12,31)),AND(ISNUMBER(B482),B482&gt;=DATE(1950,1,1),B482&lt;=DATE(2099,12,31))),H482&lt;B482,FALSE)),"Check inputs","OK"))))</f>
        <v/>
      </c>
    </row>
    <row r="483" spans="1:11" x14ac:dyDescent="0.25">
      <c r="A483" s="16"/>
      <c r="B483" s="17"/>
      <c r="C483" s="18"/>
      <c r="D483" s="16"/>
      <c r="E483" s="19"/>
      <c r="F483" s="16"/>
      <c r="G483" s="19"/>
      <c r="H483" s="17"/>
      <c r="I483" s="20" t="str">
        <f>IF(NOT(COUNTA(A483:H483)&gt;0),"",IF(NOT(AND(ISNUMBER(B483),B483&gt;=DATE(1950,1,1),B483&lt;=DATE(2099,12,31))),"",IF(F483="Pending",IF(AND(ISNUMBER(Dashboard!$B$4),Dashboard!$B$4&gt;=DATE(1950,1,1),Dashboard!$B$4&lt;=DATE(2099,12,31)),Dashboard!$B$4-B483,""),IF(AND(ISNUMBER(H483),H483&gt;=DATE(1950,1,1),H483&lt;=DATE(2099,12,31)),H483-B483,""))))</f>
        <v/>
      </c>
      <c r="J483" s="21" t="str">
        <f>IF(NOT(COUNTA(A483:H483)&gt;0),"",IF(NOT(AND(ISNUMBER('Change Orders'!$B$2),'Change Orders'!$B$2&gt;=0,'Change Orders'!$B$2&lt;=1000000000)),"Check data",'Change Orders'!$B$2+SUMIFS($G$5:G483,$F$5:F483,"Approved")))</f>
        <v/>
      </c>
      <c r="K483" s="22" t="str">
        <f>IF(NOT(COUNTA(A483:H483)&gt;0),"",IF(LEN(A483)=0,"Check ID",IF(SUMPRODUCT(--($A$5:$A$501=A483))&gt;1,"Duplicate ID",IF(OR(NOT(AND(ISNUMBER(B483),B483&gt;=DATE(1950,1,1),B483&lt;=DATE(2099,12,31))),NOT(OR(F483="Pending",F483="Approved",F483="Rejected",F483="Void")),AND(LEN(D483)&gt;0,NOT(OR(D483="Owner",D483="GC",D483="Field",D483="Design team"))),NOT(ISNUMBER(E483)),E483&lt;-100000000,E483&gt;100000000,AND(LEN(G483)&gt;0,OR(NOT(ISNUMBER(G483)),G483&lt;-100000000,G483&gt;100000000)),AND(F483="Approved",LEN(G483)=0),AND(LEN(G483)&gt;0,F483&lt;&gt;"Approved"),AND(OR(F483="Approved",F483="Rejected",F483="Void"),LEN(H483)=0),AND(LEN(H483)&gt;0,NOT(AND(ISNUMBER(H483),H483&gt;=DATE(1950,1,1),H483&lt;=DATE(2099,12,31)))),IF(AND(AND(ISNUMBER(H483),H483&gt;=DATE(1950,1,1),H483&lt;=DATE(2099,12,31)),AND(ISNUMBER(B483),B483&gt;=DATE(1950,1,1),B483&lt;=DATE(2099,12,31))),H483&lt;B483,FALSE)),"Check inputs","OK"))))</f>
        <v/>
      </c>
    </row>
    <row r="484" spans="1:11" x14ac:dyDescent="0.25">
      <c r="A484" s="16"/>
      <c r="B484" s="17"/>
      <c r="C484" s="18"/>
      <c r="D484" s="16"/>
      <c r="E484" s="19"/>
      <c r="F484" s="16"/>
      <c r="G484" s="19"/>
      <c r="H484" s="17"/>
      <c r="I484" s="20" t="str">
        <f>IF(NOT(COUNTA(A484:H484)&gt;0),"",IF(NOT(AND(ISNUMBER(B484),B484&gt;=DATE(1950,1,1),B484&lt;=DATE(2099,12,31))),"",IF(F484="Pending",IF(AND(ISNUMBER(Dashboard!$B$4),Dashboard!$B$4&gt;=DATE(1950,1,1),Dashboard!$B$4&lt;=DATE(2099,12,31)),Dashboard!$B$4-B484,""),IF(AND(ISNUMBER(H484),H484&gt;=DATE(1950,1,1),H484&lt;=DATE(2099,12,31)),H484-B484,""))))</f>
        <v/>
      </c>
      <c r="J484" s="21" t="str">
        <f>IF(NOT(COUNTA(A484:H484)&gt;0),"",IF(NOT(AND(ISNUMBER('Change Orders'!$B$2),'Change Orders'!$B$2&gt;=0,'Change Orders'!$B$2&lt;=1000000000)),"Check data",'Change Orders'!$B$2+SUMIFS($G$5:G484,$F$5:F484,"Approved")))</f>
        <v/>
      </c>
      <c r="K484" s="22" t="str">
        <f>IF(NOT(COUNTA(A484:H484)&gt;0),"",IF(LEN(A484)=0,"Check ID",IF(SUMPRODUCT(--($A$5:$A$501=A484))&gt;1,"Duplicate ID",IF(OR(NOT(AND(ISNUMBER(B484),B484&gt;=DATE(1950,1,1),B484&lt;=DATE(2099,12,31))),NOT(OR(F484="Pending",F484="Approved",F484="Rejected",F484="Void")),AND(LEN(D484)&gt;0,NOT(OR(D484="Owner",D484="GC",D484="Field",D484="Design team"))),NOT(ISNUMBER(E484)),E484&lt;-100000000,E484&gt;100000000,AND(LEN(G484)&gt;0,OR(NOT(ISNUMBER(G484)),G484&lt;-100000000,G484&gt;100000000)),AND(F484="Approved",LEN(G484)=0),AND(LEN(G484)&gt;0,F484&lt;&gt;"Approved"),AND(OR(F484="Approved",F484="Rejected",F484="Void"),LEN(H484)=0),AND(LEN(H484)&gt;0,NOT(AND(ISNUMBER(H484),H484&gt;=DATE(1950,1,1),H484&lt;=DATE(2099,12,31)))),IF(AND(AND(ISNUMBER(H484),H484&gt;=DATE(1950,1,1),H484&lt;=DATE(2099,12,31)),AND(ISNUMBER(B484),B484&gt;=DATE(1950,1,1),B484&lt;=DATE(2099,12,31))),H484&lt;B484,FALSE)),"Check inputs","OK"))))</f>
        <v/>
      </c>
    </row>
    <row r="485" spans="1:11" x14ac:dyDescent="0.25">
      <c r="A485" s="16"/>
      <c r="B485" s="17"/>
      <c r="C485" s="18"/>
      <c r="D485" s="16"/>
      <c r="E485" s="19"/>
      <c r="F485" s="16"/>
      <c r="G485" s="19"/>
      <c r="H485" s="17"/>
      <c r="I485" s="20" t="str">
        <f>IF(NOT(COUNTA(A485:H485)&gt;0),"",IF(NOT(AND(ISNUMBER(B485),B485&gt;=DATE(1950,1,1),B485&lt;=DATE(2099,12,31))),"",IF(F485="Pending",IF(AND(ISNUMBER(Dashboard!$B$4),Dashboard!$B$4&gt;=DATE(1950,1,1),Dashboard!$B$4&lt;=DATE(2099,12,31)),Dashboard!$B$4-B485,""),IF(AND(ISNUMBER(H485),H485&gt;=DATE(1950,1,1),H485&lt;=DATE(2099,12,31)),H485-B485,""))))</f>
        <v/>
      </c>
      <c r="J485" s="21" t="str">
        <f>IF(NOT(COUNTA(A485:H485)&gt;0),"",IF(NOT(AND(ISNUMBER('Change Orders'!$B$2),'Change Orders'!$B$2&gt;=0,'Change Orders'!$B$2&lt;=1000000000)),"Check data",'Change Orders'!$B$2+SUMIFS($G$5:G485,$F$5:F485,"Approved")))</f>
        <v/>
      </c>
      <c r="K485" s="22" t="str">
        <f>IF(NOT(COUNTA(A485:H485)&gt;0),"",IF(LEN(A485)=0,"Check ID",IF(SUMPRODUCT(--($A$5:$A$501=A485))&gt;1,"Duplicate ID",IF(OR(NOT(AND(ISNUMBER(B485),B485&gt;=DATE(1950,1,1),B485&lt;=DATE(2099,12,31))),NOT(OR(F485="Pending",F485="Approved",F485="Rejected",F485="Void")),AND(LEN(D485)&gt;0,NOT(OR(D485="Owner",D485="GC",D485="Field",D485="Design team"))),NOT(ISNUMBER(E485)),E485&lt;-100000000,E485&gt;100000000,AND(LEN(G485)&gt;0,OR(NOT(ISNUMBER(G485)),G485&lt;-100000000,G485&gt;100000000)),AND(F485="Approved",LEN(G485)=0),AND(LEN(G485)&gt;0,F485&lt;&gt;"Approved"),AND(OR(F485="Approved",F485="Rejected",F485="Void"),LEN(H485)=0),AND(LEN(H485)&gt;0,NOT(AND(ISNUMBER(H485),H485&gt;=DATE(1950,1,1),H485&lt;=DATE(2099,12,31)))),IF(AND(AND(ISNUMBER(H485),H485&gt;=DATE(1950,1,1),H485&lt;=DATE(2099,12,31)),AND(ISNUMBER(B485),B485&gt;=DATE(1950,1,1),B485&lt;=DATE(2099,12,31))),H485&lt;B485,FALSE)),"Check inputs","OK"))))</f>
        <v/>
      </c>
    </row>
    <row r="486" spans="1:11" x14ac:dyDescent="0.25">
      <c r="A486" s="16"/>
      <c r="B486" s="17"/>
      <c r="C486" s="18"/>
      <c r="D486" s="16"/>
      <c r="E486" s="19"/>
      <c r="F486" s="16"/>
      <c r="G486" s="19"/>
      <c r="H486" s="17"/>
      <c r="I486" s="20" t="str">
        <f>IF(NOT(COUNTA(A486:H486)&gt;0),"",IF(NOT(AND(ISNUMBER(B486),B486&gt;=DATE(1950,1,1),B486&lt;=DATE(2099,12,31))),"",IF(F486="Pending",IF(AND(ISNUMBER(Dashboard!$B$4),Dashboard!$B$4&gt;=DATE(1950,1,1),Dashboard!$B$4&lt;=DATE(2099,12,31)),Dashboard!$B$4-B486,""),IF(AND(ISNUMBER(H486),H486&gt;=DATE(1950,1,1),H486&lt;=DATE(2099,12,31)),H486-B486,""))))</f>
        <v/>
      </c>
      <c r="J486" s="21" t="str">
        <f>IF(NOT(COUNTA(A486:H486)&gt;0),"",IF(NOT(AND(ISNUMBER('Change Orders'!$B$2),'Change Orders'!$B$2&gt;=0,'Change Orders'!$B$2&lt;=1000000000)),"Check data",'Change Orders'!$B$2+SUMIFS($G$5:G486,$F$5:F486,"Approved")))</f>
        <v/>
      </c>
      <c r="K486" s="22" t="str">
        <f>IF(NOT(COUNTA(A486:H486)&gt;0),"",IF(LEN(A486)=0,"Check ID",IF(SUMPRODUCT(--($A$5:$A$501=A486))&gt;1,"Duplicate ID",IF(OR(NOT(AND(ISNUMBER(B486),B486&gt;=DATE(1950,1,1),B486&lt;=DATE(2099,12,31))),NOT(OR(F486="Pending",F486="Approved",F486="Rejected",F486="Void")),AND(LEN(D486)&gt;0,NOT(OR(D486="Owner",D486="GC",D486="Field",D486="Design team"))),NOT(ISNUMBER(E486)),E486&lt;-100000000,E486&gt;100000000,AND(LEN(G486)&gt;0,OR(NOT(ISNUMBER(G486)),G486&lt;-100000000,G486&gt;100000000)),AND(F486="Approved",LEN(G486)=0),AND(LEN(G486)&gt;0,F486&lt;&gt;"Approved"),AND(OR(F486="Approved",F486="Rejected",F486="Void"),LEN(H486)=0),AND(LEN(H486)&gt;0,NOT(AND(ISNUMBER(H486),H486&gt;=DATE(1950,1,1),H486&lt;=DATE(2099,12,31)))),IF(AND(AND(ISNUMBER(H486),H486&gt;=DATE(1950,1,1),H486&lt;=DATE(2099,12,31)),AND(ISNUMBER(B486),B486&gt;=DATE(1950,1,1),B486&lt;=DATE(2099,12,31))),H486&lt;B486,FALSE)),"Check inputs","OK"))))</f>
        <v/>
      </c>
    </row>
    <row r="487" spans="1:11" x14ac:dyDescent="0.25">
      <c r="A487" s="16"/>
      <c r="B487" s="17"/>
      <c r="C487" s="18"/>
      <c r="D487" s="16"/>
      <c r="E487" s="19"/>
      <c r="F487" s="16"/>
      <c r="G487" s="19"/>
      <c r="H487" s="17"/>
      <c r="I487" s="20" t="str">
        <f>IF(NOT(COUNTA(A487:H487)&gt;0),"",IF(NOT(AND(ISNUMBER(B487),B487&gt;=DATE(1950,1,1),B487&lt;=DATE(2099,12,31))),"",IF(F487="Pending",IF(AND(ISNUMBER(Dashboard!$B$4),Dashboard!$B$4&gt;=DATE(1950,1,1),Dashboard!$B$4&lt;=DATE(2099,12,31)),Dashboard!$B$4-B487,""),IF(AND(ISNUMBER(H487),H487&gt;=DATE(1950,1,1),H487&lt;=DATE(2099,12,31)),H487-B487,""))))</f>
        <v/>
      </c>
      <c r="J487" s="21" t="str">
        <f>IF(NOT(COUNTA(A487:H487)&gt;0),"",IF(NOT(AND(ISNUMBER('Change Orders'!$B$2),'Change Orders'!$B$2&gt;=0,'Change Orders'!$B$2&lt;=1000000000)),"Check data",'Change Orders'!$B$2+SUMIFS($G$5:G487,$F$5:F487,"Approved")))</f>
        <v/>
      </c>
      <c r="K487" s="22" t="str">
        <f>IF(NOT(COUNTA(A487:H487)&gt;0),"",IF(LEN(A487)=0,"Check ID",IF(SUMPRODUCT(--($A$5:$A$501=A487))&gt;1,"Duplicate ID",IF(OR(NOT(AND(ISNUMBER(B487),B487&gt;=DATE(1950,1,1),B487&lt;=DATE(2099,12,31))),NOT(OR(F487="Pending",F487="Approved",F487="Rejected",F487="Void")),AND(LEN(D487)&gt;0,NOT(OR(D487="Owner",D487="GC",D487="Field",D487="Design team"))),NOT(ISNUMBER(E487)),E487&lt;-100000000,E487&gt;100000000,AND(LEN(G487)&gt;0,OR(NOT(ISNUMBER(G487)),G487&lt;-100000000,G487&gt;100000000)),AND(F487="Approved",LEN(G487)=0),AND(LEN(G487)&gt;0,F487&lt;&gt;"Approved"),AND(OR(F487="Approved",F487="Rejected",F487="Void"),LEN(H487)=0),AND(LEN(H487)&gt;0,NOT(AND(ISNUMBER(H487),H487&gt;=DATE(1950,1,1),H487&lt;=DATE(2099,12,31)))),IF(AND(AND(ISNUMBER(H487),H487&gt;=DATE(1950,1,1),H487&lt;=DATE(2099,12,31)),AND(ISNUMBER(B487),B487&gt;=DATE(1950,1,1),B487&lt;=DATE(2099,12,31))),H487&lt;B487,FALSE)),"Check inputs","OK"))))</f>
        <v/>
      </c>
    </row>
    <row r="488" spans="1:11" x14ac:dyDescent="0.25">
      <c r="A488" s="16"/>
      <c r="B488" s="17"/>
      <c r="C488" s="18"/>
      <c r="D488" s="16"/>
      <c r="E488" s="19"/>
      <c r="F488" s="16"/>
      <c r="G488" s="19"/>
      <c r="H488" s="17"/>
      <c r="I488" s="20" t="str">
        <f>IF(NOT(COUNTA(A488:H488)&gt;0),"",IF(NOT(AND(ISNUMBER(B488),B488&gt;=DATE(1950,1,1),B488&lt;=DATE(2099,12,31))),"",IF(F488="Pending",IF(AND(ISNUMBER(Dashboard!$B$4),Dashboard!$B$4&gt;=DATE(1950,1,1),Dashboard!$B$4&lt;=DATE(2099,12,31)),Dashboard!$B$4-B488,""),IF(AND(ISNUMBER(H488),H488&gt;=DATE(1950,1,1),H488&lt;=DATE(2099,12,31)),H488-B488,""))))</f>
        <v/>
      </c>
      <c r="J488" s="21" t="str">
        <f>IF(NOT(COUNTA(A488:H488)&gt;0),"",IF(NOT(AND(ISNUMBER('Change Orders'!$B$2),'Change Orders'!$B$2&gt;=0,'Change Orders'!$B$2&lt;=1000000000)),"Check data",'Change Orders'!$B$2+SUMIFS($G$5:G488,$F$5:F488,"Approved")))</f>
        <v/>
      </c>
      <c r="K488" s="22" t="str">
        <f>IF(NOT(COUNTA(A488:H488)&gt;0),"",IF(LEN(A488)=0,"Check ID",IF(SUMPRODUCT(--($A$5:$A$501=A488))&gt;1,"Duplicate ID",IF(OR(NOT(AND(ISNUMBER(B488),B488&gt;=DATE(1950,1,1),B488&lt;=DATE(2099,12,31))),NOT(OR(F488="Pending",F488="Approved",F488="Rejected",F488="Void")),AND(LEN(D488)&gt;0,NOT(OR(D488="Owner",D488="GC",D488="Field",D488="Design team"))),NOT(ISNUMBER(E488)),E488&lt;-100000000,E488&gt;100000000,AND(LEN(G488)&gt;0,OR(NOT(ISNUMBER(G488)),G488&lt;-100000000,G488&gt;100000000)),AND(F488="Approved",LEN(G488)=0),AND(LEN(G488)&gt;0,F488&lt;&gt;"Approved"),AND(OR(F488="Approved",F488="Rejected",F488="Void"),LEN(H488)=0),AND(LEN(H488)&gt;0,NOT(AND(ISNUMBER(H488),H488&gt;=DATE(1950,1,1),H488&lt;=DATE(2099,12,31)))),IF(AND(AND(ISNUMBER(H488),H488&gt;=DATE(1950,1,1),H488&lt;=DATE(2099,12,31)),AND(ISNUMBER(B488),B488&gt;=DATE(1950,1,1),B488&lt;=DATE(2099,12,31))),H488&lt;B488,FALSE)),"Check inputs","OK"))))</f>
        <v/>
      </c>
    </row>
    <row r="489" spans="1:11" x14ac:dyDescent="0.25">
      <c r="A489" s="16"/>
      <c r="B489" s="17"/>
      <c r="C489" s="18"/>
      <c r="D489" s="16"/>
      <c r="E489" s="19"/>
      <c r="F489" s="16"/>
      <c r="G489" s="19"/>
      <c r="H489" s="17"/>
      <c r="I489" s="20" t="str">
        <f>IF(NOT(COUNTA(A489:H489)&gt;0),"",IF(NOT(AND(ISNUMBER(B489),B489&gt;=DATE(1950,1,1),B489&lt;=DATE(2099,12,31))),"",IF(F489="Pending",IF(AND(ISNUMBER(Dashboard!$B$4),Dashboard!$B$4&gt;=DATE(1950,1,1),Dashboard!$B$4&lt;=DATE(2099,12,31)),Dashboard!$B$4-B489,""),IF(AND(ISNUMBER(H489),H489&gt;=DATE(1950,1,1),H489&lt;=DATE(2099,12,31)),H489-B489,""))))</f>
        <v/>
      </c>
      <c r="J489" s="21" t="str">
        <f>IF(NOT(COUNTA(A489:H489)&gt;0),"",IF(NOT(AND(ISNUMBER('Change Orders'!$B$2),'Change Orders'!$B$2&gt;=0,'Change Orders'!$B$2&lt;=1000000000)),"Check data",'Change Orders'!$B$2+SUMIFS($G$5:G489,$F$5:F489,"Approved")))</f>
        <v/>
      </c>
      <c r="K489" s="22" t="str">
        <f>IF(NOT(COUNTA(A489:H489)&gt;0),"",IF(LEN(A489)=0,"Check ID",IF(SUMPRODUCT(--($A$5:$A$501=A489))&gt;1,"Duplicate ID",IF(OR(NOT(AND(ISNUMBER(B489),B489&gt;=DATE(1950,1,1),B489&lt;=DATE(2099,12,31))),NOT(OR(F489="Pending",F489="Approved",F489="Rejected",F489="Void")),AND(LEN(D489)&gt;0,NOT(OR(D489="Owner",D489="GC",D489="Field",D489="Design team"))),NOT(ISNUMBER(E489)),E489&lt;-100000000,E489&gt;100000000,AND(LEN(G489)&gt;0,OR(NOT(ISNUMBER(G489)),G489&lt;-100000000,G489&gt;100000000)),AND(F489="Approved",LEN(G489)=0),AND(LEN(G489)&gt;0,F489&lt;&gt;"Approved"),AND(OR(F489="Approved",F489="Rejected",F489="Void"),LEN(H489)=0),AND(LEN(H489)&gt;0,NOT(AND(ISNUMBER(H489),H489&gt;=DATE(1950,1,1),H489&lt;=DATE(2099,12,31)))),IF(AND(AND(ISNUMBER(H489),H489&gt;=DATE(1950,1,1),H489&lt;=DATE(2099,12,31)),AND(ISNUMBER(B489),B489&gt;=DATE(1950,1,1),B489&lt;=DATE(2099,12,31))),H489&lt;B489,FALSE)),"Check inputs","OK"))))</f>
        <v/>
      </c>
    </row>
    <row r="490" spans="1:11" x14ac:dyDescent="0.25">
      <c r="A490" s="16"/>
      <c r="B490" s="17"/>
      <c r="C490" s="18"/>
      <c r="D490" s="16"/>
      <c r="E490" s="19"/>
      <c r="F490" s="16"/>
      <c r="G490" s="19"/>
      <c r="H490" s="17"/>
      <c r="I490" s="20" t="str">
        <f>IF(NOT(COUNTA(A490:H490)&gt;0),"",IF(NOT(AND(ISNUMBER(B490),B490&gt;=DATE(1950,1,1),B490&lt;=DATE(2099,12,31))),"",IF(F490="Pending",IF(AND(ISNUMBER(Dashboard!$B$4),Dashboard!$B$4&gt;=DATE(1950,1,1),Dashboard!$B$4&lt;=DATE(2099,12,31)),Dashboard!$B$4-B490,""),IF(AND(ISNUMBER(H490),H490&gt;=DATE(1950,1,1),H490&lt;=DATE(2099,12,31)),H490-B490,""))))</f>
        <v/>
      </c>
      <c r="J490" s="21" t="str">
        <f>IF(NOT(COUNTA(A490:H490)&gt;0),"",IF(NOT(AND(ISNUMBER('Change Orders'!$B$2),'Change Orders'!$B$2&gt;=0,'Change Orders'!$B$2&lt;=1000000000)),"Check data",'Change Orders'!$B$2+SUMIFS($G$5:G490,$F$5:F490,"Approved")))</f>
        <v/>
      </c>
      <c r="K490" s="22" t="str">
        <f>IF(NOT(COUNTA(A490:H490)&gt;0),"",IF(LEN(A490)=0,"Check ID",IF(SUMPRODUCT(--($A$5:$A$501=A490))&gt;1,"Duplicate ID",IF(OR(NOT(AND(ISNUMBER(B490),B490&gt;=DATE(1950,1,1),B490&lt;=DATE(2099,12,31))),NOT(OR(F490="Pending",F490="Approved",F490="Rejected",F490="Void")),AND(LEN(D490)&gt;0,NOT(OR(D490="Owner",D490="GC",D490="Field",D490="Design team"))),NOT(ISNUMBER(E490)),E490&lt;-100000000,E490&gt;100000000,AND(LEN(G490)&gt;0,OR(NOT(ISNUMBER(G490)),G490&lt;-100000000,G490&gt;100000000)),AND(F490="Approved",LEN(G490)=0),AND(LEN(G490)&gt;0,F490&lt;&gt;"Approved"),AND(OR(F490="Approved",F490="Rejected",F490="Void"),LEN(H490)=0),AND(LEN(H490)&gt;0,NOT(AND(ISNUMBER(H490),H490&gt;=DATE(1950,1,1),H490&lt;=DATE(2099,12,31)))),IF(AND(AND(ISNUMBER(H490),H490&gt;=DATE(1950,1,1),H490&lt;=DATE(2099,12,31)),AND(ISNUMBER(B490),B490&gt;=DATE(1950,1,1),B490&lt;=DATE(2099,12,31))),H490&lt;B490,FALSE)),"Check inputs","OK"))))</f>
        <v/>
      </c>
    </row>
    <row r="491" spans="1:11" x14ac:dyDescent="0.25">
      <c r="A491" s="16"/>
      <c r="B491" s="17"/>
      <c r="C491" s="18"/>
      <c r="D491" s="16"/>
      <c r="E491" s="19"/>
      <c r="F491" s="16"/>
      <c r="G491" s="19"/>
      <c r="H491" s="17"/>
      <c r="I491" s="20" t="str">
        <f>IF(NOT(COUNTA(A491:H491)&gt;0),"",IF(NOT(AND(ISNUMBER(B491),B491&gt;=DATE(1950,1,1),B491&lt;=DATE(2099,12,31))),"",IF(F491="Pending",IF(AND(ISNUMBER(Dashboard!$B$4),Dashboard!$B$4&gt;=DATE(1950,1,1),Dashboard!$B$4&lt;=DATE(2099,12,31)),Dashboard!$B$4-B491,""),IF(AND(ISNUMBER(H491),H491&gt;=DATE(1950,1,1),H491&lt;=DATE(2099,12,31)),H491-B491,""))))</f>
        <v/>
      </c>
      <c r="J491" s="21" t="str">
        <f>IF(NOT(COUNTA(A491:H491)&gt;0),"",IF(NOT(AND(ISNUMBER('Change Orders'!$B$2),'Change Orders'!$B$2&gt;=0,'Change Orders'!$B$2&lt;=1000000000)),"Check data",'Change Orders'!$B$2+SUMIFS($G$5:G491,$F$5:F491,"Approved")))</f>
        <v/>
      </c>
      <c r="K491" s="22" t="str">
        <f>IF(NOT(COUNTA(A491:H491)&gt;0),"",IF(LEN(A491)=0,"Check ID",IF(SUMPRODUCT(--($A$5:$A$501=A491))&gt;1,"Duplicate ID",IF(OR(NOT(AND(ISNUMBER(B491),B491&gt;=DATE(1950,1,1),B491&lt;=DATE(2099,12,31))),NOT(OR(F491="Pending",F491="Approved",F491="Rejected",F491="Void")),AND(LEN(D491)&gt;0,NOT(OR(D491="Owner",D491="GC",D491="Field",D491="Design team"))),NOT(ISNUMBER(E491)),E491&lt;-100000000,E491&gt;100000000,AND(LEN(G491)&gt;0,OR(NOT(ISNUMBER(G491)),G491&lt;-100000000,G491&gt;100000000)),AND(F491="Approved",LEN(G491)=0),AND(LEN(G491)&gt;0,F491&lt;&gt;"Approved"),AND(OR(F491="Approved",F491="Rejected",F491="Void"),LEN(H491)=0),AND(LEN(H491)&gt;0,NOT(AND(ISNUMBER(H491),H491&gt;=DATE(1950,1,1),H491&lt;=DATE(2099,12,31)))),IF(AND(AND(ISNUMBER(H491),H491&gt;=DATE(1950,1,1),H491&lt;=DATE(2099,12,31)),AND(ISNUMBER(B491),B491&gt;=DATE(1950,1,1),B491&lt;=DATE(2099,12,31))),H491&lt;B491,FALSE)),"Check inputs","OK"))))</f>
        <v/>
      </c>
    </row>
    <row r="492" spans="1:11" x14ac:dyDescent="0.25">
      <c r="A492" s="16"/>
      <c r="B492" s="17"/>
      <c r="C492" s="18"/>
      <c r="D492" s="16"/>
      <c r="E492" s="19"/>
      <c r="F492" s="16"/>
      <c r="G492" s="19"/>
      <c r="H492" s="17"/>
      <c r="I492" s="20" t="str">
        <f>IF(NOT(COUNTA(A492:H492)&gt;0),"",IF(NOT(AND(ISNUMBER(B492),B492&gt;=DATE(1950,1,1),B492&lt;=DATE(2099,12,31))),"",IF(F492="Pending",IF(AND(ISNUMBER(Dashboard!$B$4),Dashboard!$B$4&gt;=DATE(1950,1,1),Dashboard!$B$4&lt;=DATE(2099,12,31)),Dashboard!$B$4-B492,""),IF(AND(ISNUMBER(H492),H492&gt;=DATE(1950,1,1),H492&lt;=DATE(2099,12,31)),H492-B492,""))))</f>
        <v/>
      </c>
      <c r="J492" s="21" t="str">
        <f>IF(NOT(COUNTA(A492:H492)&gt;0),"",IF(NOT(AND(ISNUMBER('Change Orders'!$B$2),'Change Orders'!$B$2&gt;=0,'Change Orders'!$B$2&lt;=1000000000)),"Check data",'Change Orders'!$B$2+SUMIFS($G$5:G492,$F$5:F492,"Approved")))</f>
        <v/>
      </c>
      <c r="K492" s="22" t="str">
        <f>IF(NOT(COUNTA(A492:H492)&gt;0),"",IF(LEN(A492)=0,"Check ID",IF(SUMPRODUCT(--($A$5:$A$501=A492))&gt;1,"Duplicate ID",IF(OR(NOT(AND(ISNUMBER(B492),B492&gt;=DATE(1950,1,1),B492&lt;=DATE(2099,12,31))),NOT(OR(F492="Pending",F492="Approved",F492="Rejected",F492="Void")),AND(LEN(D492)&gt;0,NOT(OR(D492="Owner",D492="GC",D492="Field",D492="Design team"))),NOT(ISNUMBER(E492)),E492&lt;-100000000,E492&gt;100000000,AND(LEN(G492)&gt;0,OR(NOT(ISNUMBER(G492)),G492&lt;-100000000,G492&gt;100000000)),AND(F492="Approved",LEN(G492)=0),AND(LEN(G492)&gt;0,F492&lt;&gt;"Approved"),AND(OR(F492="Approved",F492="Rejected",F492="Void"),LEN(H492)=0),AND(LEN(H492)&gt;0,NOT(AND(ISNUMBER(H492),H492&gt;=DATE(1950,1,1),H492&lt;=DATE(2099,12,31)))),IF(AND(AND(ISNUMBER(H492),H492&gt;=DATE(1950,1,1),H492&lt;=DATE(2099,12,31)),AND(ISNUMBER(B492),B492&gt;=DATE(1950,1,1),B492&lt;=DATE(2099,12,31))),H492&lt;B492,FALSE)),"Check inputs","OK"))))</f>
        <v/>
      </c>
    </row>
    <row r="493" spans="1:11" x14ac:dyDescent="0.25">
      <c r="A493" s="16"/>
      <c r="B493" s="17"/>
      <c r="C493" s="18"/>
      <c r="D493" s="16"/>
      <c r="E493" s="19"/>
      <c r="F493" s="16"/>
      <c r="G493" s="19"/>
      <c r="H493" s="17"/>
      <c r="I493" s="20" t="str">
        <f>IF(NOT(COUNTA(A493:H493)&gt;0),"",IF(NOT(AND(ISNUMBER(B493),B493&gt;=DATE(1950,1,1),B493&lt;=DATE(2099,12,31))),"",IF(F493="Pending",IF(AND(ISNUMBER(Dashboard!$B$4),Dashboard!$B$4&gt;=DATE(1950,1,1),Dashboard!$B$4&lt;=DATE(2099,12,31)),Dashboard!$B$4-B493,""),IF(AND(ISNUMBER(H493),H493&gt;=DATE(1950,1,1),H493&lt;=DATE(2099,12,31)),H493-B493,""))))</f>
        <v/>
      </c>
      <c r="J493" s="21" t="str">
        <f>IF(NOT(COUNTA(A493:H493)&gt;0),"",IF(NOT(AND(ISNUMBER('Change Orders'!$B$2),'Change Orders'!$B$2&gt;=0,'Change Orders'!$B$2&lt;=1000000000)),"Check data",'Change Orders'!$B$2+SUMIFS($G$5:G493,$F$5:F493,"Approved")))</f>
        <v/>
      </c>
      <c r="K493" s="22" t="str">
        <f>IF(NOT(COUNTA(A493:H493)&gt;0),"",IF(LEN(A493)=0,"Check ID",IF(SUMPRODUCT(--($A$5:$A$501=A493))&gt;1,"Duplicate ID",IF(OR(NOT(AND(ISNUMBER(B493),B493&gt;=DATE(1950,1,1),B493&lt;=DATE(2099,12,31))),NOT(OR(F493="Pending",F493="Approved",F493="Rejected",F493="Void")),AND(LEN(D493)&gt;0,NOT(OR(D493="Owner",D493="GC",D493="Field",D493="Design team"))),NOT(ISNUMBER(E493)),E493&lt;-100000000,E493&gt;100000000,AND(LEN(G493)&gt;0,OR(NOT(ISNUMBER(G493)),G493&lt;-100000000,G493&gt;100000000)),AND(F493="Approved",LEN(G493)=0),AND(LEN(G493)&gt;0,F493&lt;&gt;"Approved"),AND(OR(F493="Approved",F493="Rejected",F493="Void"),LEN(H493)=0),AND(LEN(H493)&gt;0,NOT(AND(ISNUMBER(H493),H493&gt;=DATE(1950,1,1),H493&lt;=DATE(2099,12,31)))),IF(AND(AND(ISNUMBER(H493),H493&gt;=DATE(1950,1,1),H493&lt;=DATE(2099,12,31)),AND(ISNUMBER(B493),B493&gt;=DATE(1950,1,1),B493&lt;=DATE(2099,12,31))),H493&lt;B493,FALSE)),"Check inputs","OK"))))</f>
        <v/>
      </c>
    </row>
    <row r="494" spans="1:11" x14ac:dyDescent="0.25">
      <c r="A494" s="16"/>
      <c r="B494" s="17"/>
      <c r="C494" s="18"/>
      <c r="D494" s="16"/>
      <c r="E494" s="19"/>
      <c r="F494" s="16"/>
      <c r="G494" s="19"/>
      <c r="H494" s="17"/>
      <c r="I494" s="20" t="str">
        <f>IF(NOT(COUNTA(A494:H494)&gt;0),"",IF(NOT(AND(ISNUMBER(B494),B494&gt;=DATE(1950,1,1),B494&lt;=DATE(2099,12,31))),"",IF(F494="Pending",IF(AND(ISNUMBER(Dashboard!$B$4),Dashboard!$B$4&gt;=DATE(1950,1,1),Dashboard!$B$4&lt;=DATE(2099,12,31)),Dashboard!$B$4-B494,""),IF(AND(ISNUMBER(H494),H494&gt;=DATE(1950,1,1),H494&lt;=DATE(2099,12,31)),H494-B494,""))))</f>
        <v/>
      </c>
      <c r="J494" s="21" t="str">
        <f>IF(NOT(COUNTA(A494:H494)&gt;0),"",IF(NOT(AND(ISNUMBER('Change Orders'!$B$2),'Change Orders'!$B$2&gt;=0,'Change Orders'!$B$2&lt;=1000000000)),"Check data",'Change Orders'!$B$2+SUMIFS($G$5:G494,$F$5:F494,"Approved")))</f>
        <v/>
      </c>
      <c r="K494" s="22" t="str">
        <f>IF(NOT(COUNTA(A494:H494)&gt;0),"",IF(LEN(A494)=0,"Check ID",IF(SUMPRODUCT(--($A$5:$A$501=A494))&gt;1,"Duplicate ID",IF(OR(NOT(AND(ISNUMBER(B494),B494&gt;=DATE(1950,1,1),B494&lt;=DATE(2099,12,31))),NOT(OR(F494="Pending",F494="Approved",F494="Rejected",F494="Void")),AND(LEN(D494)&gt;0,NOT(OR(D494="Owner",D494="GC",D494="Field",D494="Design team"))),NOT(ISNUMBER(E494)),E494&lt;-100000000,E494&gt;100000000,AND(LEN(G494)&gt;0,OR(NOT(ISNUMBER(G494)),G494&lt;-100000000,G494&gt;100000000)),AND(F494="Approved",LEN(G494)=0),AND(LEN(G494)&gt;0,F494&lt;&gt;"Approved"),AND(OR(F494="Approved",F494="Rejected",F494="Void"),LEN(H494)=0),AND(LEN(H494)&gt;0,NOT(AND(ISNUMBER(H494),H494&gt;=DATE(1950,1,1),H494&lt;=DATE(2099,12,31)))),IF(AND(AND(ISNUMBER(H494),H494&gt;=DATE(1950,1,1),H494&lt;=DATE(2099,12,31)),AND(ISNUMBER(B494),B494&gt;=DATE(1950,1,1),B494&lt;=DATE(2099,12,31))),H494&lt;B494,FALSE)),"Check inputs","OK"))))</f>
        <v/>
      </c>
    </row>
    <row r="495" spans="1:11" x14ac:dyDescent="0.25">
      <c r="A495" s="16"/>
      <c r="B495" s="17"/>
      <c r="C495" s="18"/>
      <c r="D495" s="16"/>
      <c r="E495" s="19"/>
      <c r="F495" s="16"/>
      <c r="G495" s="19"/>
      <c r="H495" s="17"/>
      <c r="I495" s="20" t="str">
        <f>IF(NOT(COUNTA(A495:H495)&gt;0),"",IF(NOT(AND(ISNUMBER(B495),B495&gt;=DATE(1950,1,1),B495&lt;=DATE(2099,12,31))),"",IF(F495="Pending",IF(AND(ISNUMBER(Dashboard!$B$4),Dashboard!$B$4&gt;=DATE(1950,1,1),Dashboard!$B$4&lt;=DATE(2099,12,31)),Dashboard!$B$4-B495,""),IF(AND(ISNUMBER(H495),H495&gt;=DATE(1950,1,1),H495&lt;=DATE(2099,12,31)),H495-B495,""))))</f>
        <v/>
      </c>
      <c r="J495" s="21" t="str">
        <f>IF(NOT(COUNTA(A495:H495)&gt;0),"",IF(NOT(AND(ISNUMBER('Change Orders'!$B$2),'Change Orders'!$B$2&gt;=0,'Change Orders'!$B$2&lt;=1000000000)),"Check data",'Change Orders'!$B$2+SUMIFS($G$5:G495,$F$5:F495,"Approved")))</f>
        <v/>
      </c>
      <c r="K495" s="22" t="str">
        <f>IF(NOT(COUNTA(A495:H495)&gt;0),"",IF(LEN(A495)=0,"Check ID",IF(SUMPRODUCT(--($A$5:$A$501=A495))&gt;1,"Duplicate ID",IF(OR(NOT(AND(ISNUMBER(B495),B495&gt;=DATE(1950,1,1),B495&lt;=DATE(2099,12,31))),NOT(OR(F495="Pending",F495="Approved",F495="Rejected",F495="Void")),AND(LEN(D495)&gt;0,NOT(OR(D495="Owner",D495="GC",D495="Field",D495="Design team"))),NOT(ISNUMBER(E495)),E495&lt;-100000000,E495&gt;100000000,AND(LEN(G495)&gt;0,OR(NOT(ISNUMBER(G495)),G495&lt;-100000000,G495&gt;100000000)),AND(F495="Approved",LEN(G495)=0),AND(LEN(G495)&gt;0,F495&lt;&gt;"Approved"),AND(OR(F495="Approved",F495="Rejected",F495="Void"),LEN(H495)=0),AND(LEN(H495)&gt;0,NOT(AND(ISNUMBER(H495),H495&gt;=DATE(1950,1,1),H495&lt;=DATE(2099,12,31)))),IF(AND(AND(ISNUMBER(H495),H495&gt;=DATE(1950,1,1),H495&lt;=DATE(2099,12,31)),AND(ISNUMBER(B495),B495&gt;=DATE(1950,1,1),B495&lt;=DATE(2099,12,31))),H495&lt;B495,FALSE)),"Check inputs","OK"))))</f>
        <v/>
      </c>
    </row>
    <row r="496" spans="1:11" x14ac:dyDescent="0.25">
      <c r="A496" s="16"/>
      <c r="B496" s="17"/>
      <c r="C496" s="18"/>
      <c r="D496" s="16"/>
      <c r="E496" s="19"/>
      <c r="F496" s="16"/>
      <c r="G496" s="19"/>
      <c r="H496" s="17"/>
      <c r="I496" s="20" t="str">
        <f>IF(NOT(COUNTA(A496:H496)&gt;0),"",IF(NOT(AND(ISNUMBER(B496),B496&gt;=DATE(1950,1,1),B496&lt;=DATE(2099,12,31))),"",IF(F496="Pending",IF(AND(ISNUMBER(Dashboard!$B$4),Dashboard!$B$4&gt;=DATE(1950,1,1),Dashboard!$B$4&lt;=DATE(2099,12,31)),Dashboard!$B$4-B496,""),IF(AND(ISNUMBER(H496),H496&gt;=DATE(1950,1,1),H496&lt;=DATE(2099,12,31)),H496-B496,""))))</f>
        <v/>
      </c>
      <c r="J496" s="21" t="str">
        <f>IF(NOT(COUNTA(A496:H496)&gt;0),"",IF(NOT(AND(ISNUMBER('Change Orders'!$B$2),'Change Orders'!$B$2&gt;=0,'Change Orders'!$B$2&lt;=1000000000)),"Check data",'Change Orders'!$B$2+SUMIFS($G$5:G496,$F$5:F496,"Approved")))</f>
        <v/>
      </c>
      <c r="K496" s="22" t="str">
        <f>IF(NOT(COUNTA(A496:H496)&gt;0),"",IF(LEN(A496)=0,"Check ID",IF(SUMPRODUCT(--($A$5:$A$501=A496))&gt;1,"Duplicate ID",IF(OR(NOT(AND(ISNUMBER(B496),B496&gt;=DATE(1950,1,1),B496&lt;=DATE(2099,12,31))),NOT(OR(F496="Pending",F496="Approved",F496="Rejected",F496="Void")),AND(LEN(D496)&gt;0,NOT(OR(D496="Owner",D496="GC",D496="Field",D496="Design team"))),NOT(ISNUMBER(E496)),E496&lt;-100000000,E496&gt;100000000,AND(LEN(G496)&gt;0,OR(NOT(ISNUMBER(G496)),G496&lt;-100000000,G496&gt;100000000)),AND(F496="Approved",LEN(G496)=0),AND(LEN(G496)&gt;0,F496&lt;&gt;"Approved"),AND(OR(F496="Approved",F496="Rejected",F496="Void"),LEN(H496)=0),AND(LEN(H496)&gt;0,NOT(AND(ISNUMBER(H496),H496&gt;=DATE(1950,1,1),H496&lt;=DATE(2099,12,31)))),IF(AND(AND(ISNUMBER(H496),H496&gt;=DATE(1950,1,1),H496&lt;=DATE(2099,12,31)),AND(ISNUMBER(B496),B496&gt;=DATE(1950,1,1),B496&lt;=DATE(2099,12,31))),H496&lt;B496,FALSE)),"Check inputs","OK"))))</f>
        <v/>
      </c>
    </row>
    <row r="497" spans="1:11" x14ac:dyDescent="0.25">
      <c r="A497" s="16"/>
      <c r="B497" s="17"/>
      <c r="C497" s="18"/>
      <c r="D497" s="16"/>
      <c r="E497" s="19"/>
      <c r="F497" s="16"/>
      <c r="G497" s="19"/>
      <c r="H497" s="17"/>
      <c r="I497" s="20" t="str">
        <f>IF(NOT(COUNTA(A497:H497)&gt;0),"",IF(NOT(AND(ISNUMBER(B497),B497&gt;=DATE(1950,1,1),B497&lt;=DATE(2099,12,31))),"",IF(F497="Pending",IF(AND(ISNUMBER(Dashboard!$B$4),Dashboard!$B$4&gt;=DATE(1950,1,1),Dashboard!$B$4&lt;=DATE(2099,12,31)),Dashboard!$B$4-B497,""),IF(AND(ISNUMBER(H497),H497&gt;=DATE(1950,1,1),H497&lt;=DATE(2099,12,31)),H497-B497,""))))</f>
        <v/>
      </c>
      <c r="J497" s="21" t="str">
        <f>IF(NOT(COUNTA(A497:H497)&gt;0),"",IF(NOT(AND(ISNUMBER('Change Orders'!$B$2),'Change Orders'!$B$2&gt;=0,'Change Orders'!$B$2&lt;=1000000000)),"Check data",'Change Orders'!$B$2+SUMIFS($G$5:G497,$F$5:F497,"Approved")))</f>
        <v/>
      </c>
      <c r="K497" s="22" t="str">
        <f>IF(NOT(COUNTA(A497:H497)&gt;0),"",IF(LEN(A497)=0,"Check ID",IF(SUMPRODUCT(--($A$5:$A$501=A497))&gt;1,"Duplicate ID",IF(OR(NOT(AND(ISNUMBER(B497),B497&gt;=DATE(1950,1,1),B497&lt;=DATE(2099,12,31))),NOT(OR(F497="Pending",F497="Approved",F497="Rejected",F497="Void")),AND(LEN(D497)&gt;0,NOT(OR(D497="Owner",D497="GC",D497="Field",D497="Design team"))),NOT(ISNUMBER(E497)),E497&lt;-100000000,E497&gt;100000000,AND(LEN(G497)&gt;0,OR(NOT(ISNUMBER(G497)),G497&lt;-100000000,G497&gt;100000000)),AND(F497="Approved",LEN(G497)=0),AND(LEN(G497)&gt;0,F497&lt;&gt;"Approved"),AND(OR(F497="Approved",F497="Rejected",F497="Void"),LEN(H497)=0),AND(LEN(H497)&gt;0,NOT(AND(ISNUMBER(H497),H497&gt;=DATE(1950,1,1),H497&lt;=DATE(2099,12,31)))),IF(AND(AND(ISNUMBER(H497),H497&gt;=DATE(1950,1,1),H497&lt;=DATE(2099,12,31)),AND(ISNUMBER(B497),B497&gt;=DATE(1950,1,1),B497&lt;=DATE(2099,12,31))),H497&lt;B497,FALSE)),"Check inputs","OK"))))</f>
        <v/>
      </c>
    </row>
    <row r="498" spans="1:11" x14ac:dyDescent="0.25">
      <c r="A498" s="16"/>
      <c r="B498" s="17"/>
      <c r="C498" s="18"/>
      <c r="D498" s="16"/>
      <c r="E498" s="19"/>
      <c r="F498" s="16"/>
      <c r="G498" s="19"/>
      <c r="H498" s="17"/>
      <c r="I498" s="20" t="str">
        <f>IF(NOT(COUNTA(A498:H498)&gt;0),"",IF(NOT(AND(ISNUMBER(B498),B498&gt;=DATE(1950,1,1),B498&lt;=DATE(2099,12,31))),"",IF(F498="Pending",IF(AND(ISNUMBER(Dashboard!$B$4),Dashboard!$B$4&gt;=DATE(1950,1,1),Dashboard!$B$4&lt;=DATE(2099,12,31)),Dashboard!$B$4-B498,""),IF(AND(ISNUMBER(H498),H498&gt;=DATE(1950,1,1),H498&lt;=DATE(2099,12,31)),H498-B498,""))))</f>
        <v/>
      </c>
      <c r="J498" s="21" t="str">
        <f>IF(NOT(COUNTA(A498:H498)&gt;0),"",IF(NOT(AND(ISNUMBER('Change Orders'!$B$2),'Change Orders'!$B$2&gt;=0,'Change Orders'!$B$2&lt;=1000000000)),"Check data",'Change Orders'!$B$2+SUMIFS($G$5:G498,$F$5:F498,"Approved")))</f>
        <v/>
      </c>
      <c r="K498" s="22" t="str">
        <f>IF(NOT(COUNTA(A498:H498)&gt;0),"",IF(LEN(A498)=0,"Check ID",IF(SUMPRODUCT(--($A$5:$A$501=A498))&gt;1,"Duplicate ID",IF(OR(NOT(AND(ISNUMBER(B498),B498&gt;=DATE(1950,1,1),B498&lt;=DATE(2099,12,31))),NOT(OR(F498="Pending",F498="Approved",F498="Rejected",F498="Void")),AND(LEN(D498)&gt;0,NOT(OR(D498="Owner",D498="GC",D498="Field",D498="Design team"))),NOT(ISNUMBER(E498)),E498&lt;-100000000,E498&gt;100000000,AND(LEN(G498)&gt;0,OR(NOT(ISNUMBER(G498)),G498&lt;-100000000,G498&gt;100000000)),AND(F498="Approved",LEN(G498)=0),AND(LEN(G498)&gt;0,F498&lt;&gt;"Approved"),AND(OR(F498="Approved",F498="Rejected",F498="Void"),LEN(H498)=0),AND(LEN(H498)&gt;0,NOT(AND(ISNUMBER(H498),H498&gt;=DATE(1950,1,1),H498&lt;=DATE(2099,12,31)))),IF(AND(AND(ISNUMBER(H498),H498&gt;=DATE(1950,1,1),H498&lt;=DATE(2099,12,31)),AND(ISNUMBER(B498),B498&gt;=DATE(1950,1,1),B498&lt;=DATE(2099,12,31))),H498&lt;B498,FALSE)),"Check inputs","OK"))))</f>
        <v/>
      </c>
    </row>
    <row r="499" spans="1:11" x14ac:dyDescent="0.25">
      <c r="A499" s="16"/>
      <c r="B499" s="17"/>
      <c r="C499" s="18"/>
      <c r="D499" s="16"/>
      <c r="E499" s="19"/>
      <c r="F499" s="16"/>
      <c r="G499" s="19"/>
      <c r="H499" s="17"/>
      <c r="I499" s="20" t="str">
        <f>IF(NOT(COUNTA(A499:H499)&gt;0),"",IF(NOT(AND(ISNUMBER(B499),B499&gt;=DATE(1950,1,1),B499&lt;=DATE(2099,12,31))),"",IF(F499="Pending",IF(AND(ISNUMBER(Dashboard!$B$4),Dashboard!$B$4&gt;=DATE(1950,1,1),Dashboard!$B$4&lt;=DATE(2099,12,31)),Dashboard!$B$4-B499,""),IF(AND(ISNUMBER(H499),H499&gt;=DATE(1950,1,1),H499&lt;=DATE(2099,12,31)),H499-B499,""))))</f>
        <v/>
      </c>
      <c r="J499" s="21" t="str">
        <f>IF(NOT(COUNTA(A499:H499)&gt;0),"",IF(NOT(AND(ISNUMBER('Change Orders'!$B$2),'Change Orders'!$B$2&gt;=0,'Change Orders'!$B$2&lt;=1000000000)),"Check data",'Change Orders'!$B$2+SUMIFS($G$5:G499,$F$5:F499,"Approved")))</f>
        <v/>
      </c>
      <c r="K499" s="22" t="str">
        <f>IF(NOT(COUNTA(A499:H499)&gt;0),"",IF(LEN(A499)=0,"Check ID",IF(SUMPRODUCT(--($A$5:$A$501=A499))&gt;1,"Duplicate ID",IF(OR(NOT(AND(ISNUMBER(B499),B499&gt;=DATE(1950,1,1),B499&lt;=DATE(2099,12,31))),NOT(OR(F499="Pending",F499="Approved",F499="Rejected",F499="Void")),AND(LEN(D499)&gt;0,NOT(OR(D499="Owner",D499="GC",D499="Field",D499="Design team"))),NOT(ISNUMBER(E499)),E499&lt;-100000000,E499&gt;100000000,AND(LEN(G499)&gt;0,OR(NOT(ISNUMBER(G499)),G499&lt;-100000000,G499&gt;100000000)),AND(F499="Approved",LEN(G499)=0),AND(LEN(G499)&gt;0,F499&lt;&gt;"Approved"),AND(OR(F499="Approved",F499="Rejected",F499="Void"),LEN(H499)=0),AND(LEN(H499)&gt;0,NOT(AND(ISNUMBER(H499),H499&gt;=DATE(1950,1,1),H499&lt;=DATE(2099,12,31)))),IF(AND(AND(ISNUMBER(H499),H499&gt;=DATE(1950,1,1),H499&lt;=DATE(2099,12,31)),AND(ISNUMBER(B499),B499&gt;=DATE(1950,1,1),B499&lt;=DATE(2099,12,31))),H499&lt;B499,FALSE)),"Check inputs","OK"))))</f>
        <v/>
      </c>
    </row>
    <row r="500" spans="1:11" x14ac:dyDescent="0.25">
      <c r="A500" s="16"/>
      <c r="B500" s="17"/>
      <c r="C500" s="18"/>
      <c r="D500" s="16"/>
      <c r="E500" s="19"/>
      <c r="F500" s="16"/>
      <c r="G500" s="19"/>
      <c r="H500" s="17"/>
      <c r="I500" s="20" t="str">
        <f>IF(NOT(COUNTA(A500:H500)&gt;0),"",IF(NOT(AND(ISNUMBER(B500),B500&gt;=DATE(1950,1,1),B500&lt;=DATE(2099,12,31))),"",IF(F500="Pending",IF(AND(ISNUMBER(Dashboard!$B$4),Dashboard!$B$4&gt;=DATE(1950,1,1),Dashboard!$B$4&lt;=DATE(2099,12,31)),Dashboard!$B$4-B500,""),IF(AND(ISNUMBER(H500),H500&gt;=DATE(1950,1,1),H500&lt;=DATE(2099,12,31)),H500-B500,""))))</f>
        <v/>
      </c>
      <c r="J500" s="21" t="str">
        <f>IF(NOT(COUNTA(A500:H500)&gt;0),"",IF(NOT(AND(ISNUMBER('Change Orders'!$B$2),'Change Orders'!$B$2&gt;=0,'Change Orders'!$B$2&lt;=1000000000)),"Check data",'Change Orders'!$B$2+SUMIFS($G$5:G500,$F$5:F500,"Approved")))</f>
        <v/>
      </c>
      <c r="K500" s="22" t="str">
        <f>IF(NOT(COUNTA(A500:H500)&gt;0),"",IF(LEN(A500)=0,"Check ID",IF(SUMPRODUCT(--($A$5:$A$501=A500))&gt;1,"Duplicate ID",IF(OR(NOT(AND(ISNUMBER(B500),B500&gt;=DATE(1950,1,1),B500&lt;=DATE(2099,12,31))),NOT(OR(F500="Pending",F500="Approved",F500="Rejected",F500="Void")),AND(LEN(D500)&gt;0,NOT(OR(D500="Owner",D500="GC",D500="Field",D500="Design team"))),NOT(ISNUMBER(E500)),E500&lt;-100000000,E500&gt;100000000,AND(LEN(G500)&gt;0,OR(NOT(ISNUMBER(G500)),G500&lt;-100000000,G500&gt;100000000)),AND(F500="Approved",LEN(G500)=0),AND(LEN(G500)&gt;0,F500&lt;&gt;"Approved"),AND(OR(F500="Approved",F500="Rejected",F500="Void"),LEN(H500)=0),AND(LEN(H500)&gt;0,NOT(AND(ISNUMBER(H500),H500&gt;=DATE(1950,1,1),H500&lt;=DATE(2099,12,31)))),IF(AND(AND(ISNUMBER(H500),H500&gt;=DATE(1950,1,1),H500&lt;=DATE(2099,12,31)),AND(ISNUMBER(B500),B500&gt;=DATE(1950,1,1),B500&lt;=DATE(2099,12,31))),H500&lt;B500,FALSE)),"Check inputs","OK"))))</f>
        <v/>
      </c>
    </row>
    <row r="501" spans="1:11" x14ac:dyDescent="0.25">
      <c r="A501" s="16"/>
      <c r="B501" s="17"/>
      <c r="C501" s="18"/>
      <c r="D501" s="16"/>
      <c r="E501" s="19"/>
      <c r="F501" s="16"/>
      <c r="G501" s="19"/>
      <c r="H501" s="17"/>
      <c r="I501" s="20" t="str">
        <f>IF(NOT(COUNTA(A501:H501)&gt;0),"",IF(NOT(AND(ISNUMBER(B501),B501&gt;=DATE(1950,1,1),B501&lt;=DATE(2099,12,31))),"",IF(F501="Pending",IF(AND(ISNUMBER(Dashboard!$B$4),Dashboard!$B$4&gt;=DATE(1950,1,1),Dashboard!$B$4&lt;=DATE(2099,12,31)),Dashboard!$B$4-B501,""),IF(AND(ISNUMBER(H501),H501&gt;=DATE(1950,1,1),H501&lt;=DATE(2099,12,31)),H501-B501,""))))</f>
        <v/>
      </c>
      <c r="J501" s="21" t="str">
        <f>IF(NOT(COUNTA(A501:H501)&gt;0),"",IF(NOT(AND(ISNUMBER('Change Orders'!$B$2),'Change Orders'!$B$2&gt;=0,'Change Orders'!$B$2&lt;=1000000000)),"Check data",'Change Orders'!$B$2+SUMIFS($G$5:G501,$F$5:F501,"Approved")))</f>
        <v/>
      </c>
      <c r="K501" s="22" t="str">
        <f>IF(NOT(COUNTA(A501:H501)&gt;0),"",IF(LEN(A501)=0,"Check ID",IF(SUMPRODUCT(--($A$5:$A$501=A501))&gt;1,"Duplicate ID",IF(OR(NOT(AND(ISNUMBER(B501),B501&gt;=DATE(1950,1,1),B501&lt;=DATE(2099,12,31))),NOT(OR(F501="Pending",F501="Approved",F501="Rejected",F501="Void")),AND(LEN(D501)&gt;0,NOT(OR(D501="Owner",D501="GC",D501="Field",D501="Design team"))),NOT(ISNUMBER(E501)),E501&lt;-100000000,E501&gt;100000000,AND(LEN(G501)&gt;0,OR(NOT(ISNUMBER(G501)),G501&lt;-100000000,G501&gt;100000000)),AND(F501="Approved",LEN(G501)=0),AND(LEN(G501)&gt;0,F501&lt;&gt;"Approved"),AND(OR(F501="Approved",F501="Rejected",F501="Void"),LEN(H501)=0),AND(LEN(H501)&gt;0,NOT(AND(ISNUMBER(H501),H501&gt;=DATE(1950,1,1),H501&lt;=DATE(2099,12,31)))),IF(AND(AND(ISNUMBER(H501),H501&gt;=DATE(1950,1,1),H501&lt;=DATE(2099,12,31)),AND(ISNUMBER(B501),B501&gt;=DATE(1950,1,1),B501&lt;=DATE(2099,12,31))),H501&lt;B501,FALSE)),"Check inputs","OK"))))</f>
        <v/>
      </c>
    </row>
  </sheetData>
  <mergeCells count="2">
    <mergeCell ref="B1:F1"/>
    <mergeCell ref="C2:K2"/>
  </mergeCells>
  <conditionalFormatting sqref="K5:K501">
    <cfRule type="expression" dxfId="0" priority="1">
      <formula>AND(LEN(K5)&gt;0,K5&lt;&gt;"OK")</formula>
    </cfRule>
  </conditionalFormatting>
  <conditionalFormatting sqref="F5:F501">
    <cfRule type="expression" dxfId="1" priority="2">
      <formula>F5="Pending"</formula>
    </cfRule>
    <cfRule type="expression" dxfId="2" priority="3">
      <formula>F5="Approved"</formula>
    </cfRule>
  </conditionalFormatting>
  <dataValidations count="13">
    <dataValidation type="decimal" allowBlank="1" showErrorMessage="1" errorTitle="Invalid date submitted" error="Enter a date between 1950-01-01 and 2099-12-31, for example 2026-11-02." sqref="B10:B501">
      <formula1>18264</formula1>
      <formula2>73050</formula2>
    </dataValidation>
    <dataValidation type="decimal" allowBlank="1" showErrorMessage="1" errorTitle="Invalid contract value" error="Enter the original contract value, from 0 to 1,000,000,000." sqref="B2">
      <formula1>0</formula1>
      <formula2>1000000000</formula2>
    </dataValidation>
    <dataValidation type="decimal" allowBlank="1" showErrorMessage="1" errorTitle="Invalid date submitted" error="Enter a date between 1950-01-01 and 2099-12-31, for example 2026-11-02." sqref="B5:B501">
      <formula1>18264</formula1>
      <formula2>73050</formula2>
    </dataValidation>
    <dataValidation type="list" allowBlank="1" showErrorMessage="1" errorTitle="Requested by" error="Choose one of: Owner, GC, Field, Design team" sqref="D10:D501">
      <formula1>"Owner,GC,Field,Design team"</formula1>
    </dataValidation>
    <dataValidation type="list" allowBlank="1" showErrorMessage="1" errorTitle="Requested by" error="Choose one of: Owner, GC, Field, Design team" sqref="D5:D501">
      <formula1>"Owner,GC,Field,Design team"</formula1>
    </dataValidation>
    <dataValidation type="decimal" allowBlank="1" showErrorMessage="1" errorTitle="Invalid amount" error="Enter an amount from -100,000,000 to 100,000,000. A credit is negative." sqref="E10:E501">
      <formula1>-100000000</formula1>
      <formula2>100000000</formula2>
    </dataValidation>
    <dataValidation type="decimal" allowBlank="1" showErrorMessage="1" errorTitle="Invalid amount" error="Enter an amount from -100,000,000 to 100,000,000. A credit is negative." sqref="E5:E501">
      <formula1>-100000000</formula1>
      <formula2>100000000</formula2>
    </dataValidation>
    <dataValidation type="list" allowBlank="1" showErrorMessage="1" errorTitle="Status" error="Choose one of: Pending, Approved, Rejected, Void" sqref="F10:F501">
      <formula1>"Pending,Approved,Rejected,Void"</formula1>
    </dataValidation>
    <dataValidation type="list" allowBlank="1" showErrorMessage="1" errorTitle="Status" error="Choose one of: Pending, Approved, Rejected, Void" sqref="F5:F501">
      <formula1>"Pending,Approved,Rejected,Void"</formula1>
    </dataValidation>
    <dataValidation type="decimal" allowBlank="1" showErrorMessage="1" errorTitle="Invalid approved amount" error="Enter an amount from -100,000,000 to 100,000,000. A credit is negative." sqref="G10:G501">
      <formula1>-100000000</formula1>
      <formula2>100000000</formula2>
    </dataValidation>
    <dataValidation type="decimal" allowBlank="1" showErrorMessage="1" errorTitle="Invalid approved amount" error="Enter an amount from -100,000,000 to 100,000,000. A credit is negative." sqref="G5:G501">
      <formula1>-100000000</formula1>
      <formula2>100000000</formula2>
    </dataValidation>
    <dataValidation type="decimal" allowBlank="1" showErrorMessage="1" errorTitle="Invalid date decided" error="Enter a date between 1950-01-01 and 2099-12-31, for example 2026-11-02." sqref="H10:H501">
      <formula1>18264</formula1>
      <formula2>73050</formula2>
    </dataValidation>
    <dataValidation type="decimal" allowBlank="1" showErrorMessage="1" errorTitle="Invalid date decided" error="Enter a date between 1950-01-01 and 2099-12-31, for example 2026-11-02." sqref="H5:H501">
      <formula1>18264</formula1>
      <formula2>73050</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1"/>
  <sheetViews>
    <sheetView workbookViewId="0">
      <pane ySplit="1" topLeftCell="A2" activePane="bottomLeft" state="frozen"/>
      <selection pane="bottomLeft"/>
    </sheetView>
  </sheetViews>
  <sheetFormatPr defaultRowHeight="15" outlineLevelRow="0" outlineLevelCol="0" x14ac:dyDescent="55"/>
  <cols>
    <col min="1" max="1" width="6" customWidth="1"/>
    <col min="2" max="2" width="14" customWidth="1"/>
    <col min="3" max="3" width="21" customWidth="1"/>
    <col min="4" max="4" width="11" customWidth="1"/>
    <col min="5" max="5" width="13" customWidth="1"/>
    <col min="6" max="7" width="11" customWidth="1"/>
    <col min="8" max="8" width="15" customWidth="1"/>
    <col min="9" max="9" width="11" customWidth="1"/>
    <col min="10" max="10" width="6" customWidth="1"/>
    <col min="11" max="11" width="8" customWidth="1"/>
    <col min="12" max="12" width="13" customWidth="1"/>
  </cols>
  <sheetData>
    <row r="1" ht="44" customHeight="1" spans="1:12" x14ac:dyDescent="0.25">
      <c r="A1" s="15" t="s">
        <v>63</v>
      </c>
      <c r="B1" s="15" t="s">
        <v>64</v>
      </c>
      <c r="C1" s="15" t="s">
        <v>36</v>
      </c>
      <c r="D1" s="15" t="s">
        <v>65</v>
      </c>
      <c r="E1" s="15" t="s">
        <v>66</v>
      </c>
      <c r="F1" s="15" t="s">
        <v>67</v>
      </c>
      <c r="G1" s="15" t="s">
        <v>68</v>
      </c>
      <c r="H1" s="15" t="s">
        <v>39</v>
      </c>
      <c r="I1" s="15" t="s">
        <v>69</v>
      </c>
      <c r="J1" s="15" t="s">
        <v>42</v>
      </c>
      <c r="K1" s="15" t="s">
        <v>70</v>
      </c>
      <c r="L1" s="15" t="s">
        <v>44</v>
      </c>
    </row>
    <row r="2" ht="32" customHeight="1" spans="1:12" x14ac:dyDescent="0.25">
      <c r="A2" s="16">
        <v>1</v>
      </c>
      <c r="B2" s="18" t="s">
        <v>71</v>
      </c>
      <c r="C2" s="18" t="s">
        <v>72</v>
      </c>
      <c r="D2" s="16" t="s">
        <v>73</v>
      </c>
      <c r="E2" s="16" t="s">
        <v>74</v>
      </c>
      <c r="F2" s="17">
        <v>46307</v>
      </c>
      <c r="G2" s="17">
        <v>46321</v>
      </c>
      <c r="H2" s="16" t="s">
        <v>75</v>
      </c>
      <c r="I2" s="17">
        <v>46319</v>
      </c>
      <c r="J2" s="20">
        <f>IF(NOT(COUNTA(A2:I2)&gt;0),"",IF(NOT(AND(ISNUMBER(F2),F2&gt;=DATE(1950,1,1),F2&lt;=DATE(2099,12,31))),"",IF(H2="Closed",IF(AND(ISNUMBER(I2),I2&gt;=DATE(1950,1,1),I2&lt;=DATE(2099,12,31)),I2-F2,""),IF(AND(ISNUMBER(Dashboard!$B$4),Dashboard!$B$4&gt;=DATE(1950,1,1),Dashboard!$B$4&lt;=DATE(2099,12,31)),Dashboard!$B$4-F2,""))))</f>
        <v>12</v>
      </c>
      <c r="K2" s="22" t="str">
        <f>IF(NOT(COUNTA(A2:I2)&gt;0),"",IF(OR(NOT(AND(ISNUMBER(G2),G2&gt;=DATE(1950,1,1),G2&lt;=DATE(2099,12,31))),NOT(AND(ISNUMBER(Dashboard!$B$4),Dashboard!$B$4&gt;=DATE(1950,1,1),Dashboard!$B$4&lt;=DATE(2099,12,31)))),"",IF(AND(H2&lt;&gt;"Closed",G2&lt;Dashboard!$B$4),"Yes","No")))</f>
        <v>No</v>
      </c>
      <c r="L2" s="22" t="str">
        <f>IF(NOT(COUNTA(A2:I2)&gt;0),"",IF(LEN(A2)=0,"Check ID",IF(SUMPRODUCT(--($A$2:$A$501=A2))&gt;1,"Duplicate ID",IF(OR(LEN(B2)=0,LEN(C2)=0,LEN(E2)=0,NOT(OR(D2="Mechanical",D2="Electrical",D2="Plumbing",D2="Controls",D2="Other")),NOT(AND(ISNUMBER(F2),F2&gt;=DATE(1950,1,1),F2&lt;=DATE(2099,12,31))),NOT(AND(ISNUMBER(G2),G2&gt;=DATE(1950,1,1),G2&lt;=DATE(2099,12,31))),NOT(OR(H2="Open",H2="Ready for review",H2="Closed")),IF(AND(AND(ISNUMBER(F2),F2&gt;=DATE(1950,1,1),F2&lt;=DATE(2099,12,31)),AND(ISNUMBER(G2),G2&gt;=DATE(1950,1,1),G2&lt;=DATE(2099,12,31))),G2&lt;F2,FALSE),AND(H2="Closed",LEN(I2)=0),AND(LEN(I2)&gt;0,NOT(AND(ISNUMBER(I2),I2&gt;=DATE(1950,1,1),I2&lt;=DATE(2099,12,31)))),IF(AND(AND(ISNUMBER(I2),I2&gt;=DATE(1950,1,1),I2&lt;=DATE(2099,12,31)),AND(ISNUMBER(F2),F2&gt;=DATE(1950,1,1),F2&lt;=DATE(2099,12,31))),I2&lt;F2,FALSE)),"Check inputs","OK"))))</f>
        <v>OK</v>
      </c>
    </row>
    <row r="3" ht="32" customHeight="1" spans="1:12" x14ac:dyDescent="0.25">
      <c r="A3" s="16">
        <v>2</v>
      </c>
      <c r="B3" s="18" t="s">
        <v>71</v>
      </c>
      <c r="C3" s="18" t="s">
        <v>76</v>
      </c>
      <c r="D3" s="16" t="s">
        <v>77</v>
      </c>
      <c r="E3" s="16" t="s">
        <v>78</v>
      </c>
      <c r="F3" s="17">
        <v>46307</v>
      </c>
      <c r="G3" s="17">
        <v>46321</v>
      </c>
      <c r="H3" s="16" t="s">
        <v>79</v>
      </c>
      <c r="I3" s="17"/>
      <c r="J3" s="20">
        <f>IF(NOT(COUNTA(A3:I3)&gt;0),"",IF(NOT(AND(ISNUMBER(F3),F3&gt;=DATE(1950,1,1),F3&lt;=DATE(2099,12,31))),"",IF(H3="Closed",IF(AND(ISNUMBER(I3),I3&gt;=DATE(1950,1,1),I3&lt;=DATE(2099,12,31)),I3-F3,""),IF(AND(ISNUMBER(Dashboard!$B$4),Dashboard!$B$4&gt;=DATE(1950,1,1),Dashboard!$B$4&lt;=DATE(2099,12,31)),Dashboard!$B$4-F3,""))))</f>
        <v>21</v>
      </c>
      <c r="K3" s="22" t="str">
        <f>IF(NOT(COUNTA(A3:I3)&gt;0),"",IF(OR(NOT(AND(ISNUMBER(G3),G3&gt;=DATE(1950,1,1),G3&lt;=DATE(2099,12,31))),NOT(AND(ISNUMBER(Dashboard!$B$4),Dashboard!$B$4&gt;=DATE(1950,1,1),Dashboard!$B$4&lt;=DATE(2099,12,31)))),"",IF(AND(H3&lt;&gt;"Closed",G3&lt;Dashboard!$B$4),"Yes","No")))</f>
        <v>Yes</v>
      </c>
      <c r="L3" s="22" t="str">
        <f>IF(NOT(COUNTA(A3:I3)&gt;0),"",IF(LEN(A3)=0,"Check ID",IF(SUMPRODUCT(--($A$2:$A$501=A3))&gt;1,"Duplicate ID",IF(OR(LEN(B3)=0,LEN(C3)=0,LEN(E3)=0,NOT(OR(D3="Mechanical",D3="Electrical",D3="Plumbing",D3="Controls",D3="Other")),NOT(AND(ISNUMBER(F3),F3&gt;=DATE(1950,1,1),F3&lt;=DATE(2099,12,31))),NOT(AND(ISNUMBER(G3),G3&gt;=DATE(1950,1,1),G3&lt;=DATE(2099,12,31))),NOT(OR(H3="Open",H3="Ready for review",H3="Closed")),IF(AND(AND(ISNUMBER(F3),F3&gt;=DATE(1950,1,1),F3&lt;=DATE(2099,12,31)),AND(ISNUMBER(G3),G3&gt;=DATE(1950,1,1),G3&lt;=DATE(2099,12,31))),G3&lt;F3,FALSE),AND(H3="Closed",LEN(I3)=0),AND(LEN(I3)&gt;0,NOT(AND(ISNUMBER(I3),I3&gt;=DATE(1950,1,1),I3&lt;=DATE(2099,12,31)))),IF(AND(AND(ISNUMBER(I3),I3&gt;=DATE(1950,1,1),I3&lt;=DATE(2099,12,31)),AND(ISNUMBER(F3),F3&gt;=DATE(1950,1,1),F3&lt;=DATE(2099,12,31))),I3&lt;F3,FALSE)),"Check inputs","OK"))))</f>
        <v>OK</v>
      </c>
    </row>
    <row r="4" ht="32" customHeight="1" spans="1:12" x14ac:dyDescent="0.25">
      <c r="A4" s="16">
        <v>3</v>
      </c>
      <c r="B4" s="18" t="s">
        <v>80</v>
      </c>
      <c r="C4" s="18" t="s">
        <v>81</v>
      </c>
      <c r="D4" s="16" t="s">
        <v>73</v>
      </c>
      <c r="E4" s="16" t="s">
        <v>74</v>
      </c>
      <c r="F4" s="17">
        <v>46309</v>
      </c>
      <c r="G4" s="17">
        <v>46330</v>
      </c>
      <c r="H4" s="16" t="s">
        <v>82</v>
      </c>
      <c r="I4" s="17"/>
      <c r="J4" s="20">
        <f>IF(NOT(COUNTA(A4:I4)&gt;0),"",IF(NOT(AND(ISNUMBER(F4),F4&gt;=DATE(1950,1,1),F4&lt;=DATE(2099,12,31))),"",IF(H4="Closed",IF(AND(ISNUMBER(I4),I4&gt;=DATE(1950,1,1),I4&lt;=DATE(2099,12,31)),I4-F4,""),IF(AND(ISNUMBER(Dashboard!$B$4),Dashboard!$B$4&gt;=DATE(1950,1,1),Dashboard!$B$4&lt;=DATE(2099,12,31)),Dashboard!$B$4-F4,""))))</f>
        <v>19</v>
      </c>
      <c r="K4" s="22" t="str">
        <f>IF(NOT(COUNTA(A4:I4)&gt;0),"",IF(OR(NOT(AND(ISNUMBER(G4),G4&gt;=DATE(1950,1,1),G4&lt;=DATE(2099,12,31))),NOT(AND(ISNUMBER(Dashboard!$B$4),Dashboard!$B$4&gt;=DATE(1950,1,1),Dashboard!$B$4&lt;=DATE(2099,12,31)))),"",IF(AND(H4&lt;&gt;"Closed",G4&lt;Dashboard!$B$4),"Yes","No")))</f>
        <v>No</v>
      </c>
      <c r="L4" s="22" t="str">
        <f>IF(NOT(COUNTA(A4:I4)&gt;0),"",IF(LEN(A4)=0,"Check ID",IF(SUMPRODUCT(--($A$2:$A$501=A4))&gt;1,"Duplicate ID",IF(OR(LEN(B4)=0,LEN(C4)=0,LEN(E4)=0,NOT(OR(D4="Mechanical",D4="Electrical",D4="Plumbing",D4="Controls",D4="Other")),NOT(AND(ISNUMBER(F4),F4&gt;=DATE(1950,1,1),F4&lt;=DATE(2099,12,31))),NOT(AND(ISNUMBER(G4),G4&gt;=DATE(1950,1,1),G4&lt;=DATE(2099,12,31))),NOT(OR(H4="Open",H4="Ready for review",H4="Closed")),IF(AND(AND(ISNUMBER(F4),F4&gt;=DATE(1950,1,1),F4&lt;=DATE(2099,12,31)),AND(ISNUMBER(G4),G4&gt;=DATE(1950,1,1),G4&lt;=DATE(2099,12,31))),G4&lt;F4,FALSE),AND(H4="Closed",LEN(I4)=0),AND(LEN(I4)&gt;0,NOT(AND(ISNUMBER(I4),I4&gt;=DATE(1950,1,1),I4&lt;=DATE(2099,12,31)))),IF(AND(AND(ISNUMBER(I4),I4&gt;=DATE(1950,1,1),I4&lt;=DATE(2099,12,31)),AND(ISNUMBER(F4),F4&gt;=DATE(1950,1,1),F4&lt;=DATE(2099,12,31))),I4&lt;F4,FALSE)),"Check inputs","OK"))))</f>
        <v>OK</v>
      </c>
    </row>
    <row r="5" ht="32" customHeight="1" spans="1:12" x14ac:dyDescent="0.25">
      <c r="A5" s="16">
        <v>4</v>
      </c>
      <c r="B5" s="18" t="s">
        <v>83</v>
      </c>
      <c r="C5" s="18" t="s">
        <v>84</v>
      </c>
      <c r="D5" s="16" t="s">
        <v>73</v>
      </c>
      <c r="E5" s="16" t="s">
        <v>85</v>
      </c>
      <c r="F5" s="17">
        <v>46310</v>
      </c>
      <c r="G5" s="17">
        <v>46324</v>
      </c>
      <c r="H5" s="16" t="s">
        <v>79</v>
      </c>
      <c r="I5" s="17"/>
      <c r="J5" s="20">
        <f>IF(NOT(COUNTA(A5:I5)&gt;0),"",IF(NOT(AND(ISNUMBER(F5),F5&gt;=DATE(1950,1,1),F5&lt;=DATE(2099,12,31))),"",IF(H5="Closed",IF(AND(ISNUMBER(I5),I5&gt;=DATE(1950,1,1),I5&lt;=DATE(2099,12,31)),I5-F5,""),IF(AND(ISNUMBER(Dashboard!$B$4),Dashboard!$B$4&gt;=DATE(1950,1,1),Dashboard!$B$4&lt;=DATE(2099,12,31)),Dashboard!$B$4-F5,""))))</f>
        <v>18</v>
      </c>
      <c r="K5" s="22" t="str">
        <f>IF(NOT(COUNTA(A5:I5)&gt;0),"",IF(OR(NOT(AND(ISNUMBER(G5),G5&gt;=DATE(1950,1,1),G5&lt;=DATE(2099,12,31))),NOT(AND(ISNUMBER(Dashboard!$B$4),Dashboard!$B$4&gt;=DATE(1950,1,1),Dashboard!$B$4&lt;=DATE(2099,12,31)))),"",IF(AND(H5&lt;&gt;"Closed",G5&lt;Dashboard!$B$4),"Yes","No")))</f>
        <v>Yes</v>
      </c>
      <c r="L5" s="22" t="str">
        <f>IF(NOT(COUNTA(A5:I5)&gt;0),"",IF(LEN(A5)=0,"Check ID",IF(SUMPRODUCT(--($A$2:$A$501=A5))&gt;1,"Duplicate ID",IF(OR(LEN(B5)=0,LEN(C5)=0,LEN(E5)=0,NOT(OR(D5="Mechanical",D5="Electrical",D5="Plumbing",D5="Controls",D5="Other")),NOT(AND(ISNUMBER(F5),F5&gt;=DATE(1950,1,1),F5&lt;=DATE(2099,12,31))),NOT(AND(ISNUMBER(G5),G5&gt;=DATE(1950,1,1),G5&lt;=DATE(2099,12,31))),NOT(OR(H5="Open",H5="Ready for review",H5="Closed")),IF(AND(AND(ISNUMBER(F5),F5&gt;=DATE(1950,1,1),F5&lt;=DATE(2099,12,31)),AND(ISNUMBER(G5),G5&gt;=DATE(1950,1,1),G5&lt;=DATE(2099,12,31))),G5&lt;F5,FALSE),AND(H5="Closed",LEN(I5)=0),AND(LEN(I5)&gt;0,NOT(AND(ISNUMBER(I5),I5&gt;=DATE(1950,1,1),I5&lt;=DATE(2099,12,31)))),IF(AND(AND(ISNUMBER(I5),I5&gt;=DATE(1950,1,1),I5&lt;=DATE(2099,12,31)),AND(ISNUMBER(F5),F5&gt;=DATE(1950,1,1),F5&lt;=DATE(2099,12,31))),I5&lt;F5,FALSE)),"Check inputs","OK"))))</f>
        <v>OK</v>
      </c>
    </row>
    <row r="6" ht="32" customHeight="1" spans="1:12" x14ac:dyDescent="0.25">
      <c r="A6" s="16">
        <v>5</v>
      </c>
      <c r="B6" s="18" t="s">
        <v>83</v>
      </c>
      <c r="C6" s="18" t="s">
        <v>86</v>
      </c>
      <c r="D6" s="16" t="s">
        <v>87</v>
      </c>
      <c r="E6" s="16" t="s">
        <v>88</v>
      </c>
      <c r="F6" s="17">
        <v>46310</v>
      </c>
      <c r="G6" s="17">
        <v>46338</v>
      </c>
      <c r="H6" s="16" t="s">
        <v>79</v>
      </c>
      <c r="I6" s="17"/>
      <c r="J6" s="20">
        <f>IF(NOT(COUNTA(A6:I6)&gt;0),"",IF(NOT(AND(ISNUMBER(F6),F6&gt;=DATE(1950,1,1),F6&lt;=DATE(2099,12,31))),"",IF(H6="Closed",IF(AND(ISNUMBER(I6),I6&gt;=DATE(1950,1,1),I6&lt;=DATE(2099,12,31)),I6-F6,""),IF(AND(ISNUMBER(Dashboard!$B$4),Dashboard!$B$4&gt;=DATE(1950,1,1),Dashboard!$B$4&lt;=DATE(2099,12,31)),Dashboard!$B$4-F6,""))))</f>
        <v>18</v>
      </c>
      <c r="K6" s="22" t="str">
        <f>IF(NOT(COUNTA(A6:I6)&gt;0),"",IF(OR(NOT(AND(ISNUMBER(G6),G6&gt;=DATE(1950,1,1),G6&lt;=DATE(2099,12,31))),NOT(AND(ISNUMBER(Dashboard!$B$4),Dashboard!$B$4&gt;=DATE(1950,1,1),Dashboard!$B$4&lt;=DATE(2099,12,31)))),"",IF(AND(H6&lt;&gt;"Closed",G6&lt;Dashboard!$B$4),"Yes","No")))</f>
        <v>No</v>
      </c>
      <c r="L6" s="22" t="str">
        <f>IF(NOT(COUNTA(A6:I6)&gt;0),"",IF(LEN(A6)=0,"Check ID",IF(SUMPRODUCT(--($A$2:$A$501=A6))&gt;1,"Duplicate ID",IF(OR(LEN(B6)=0,LEN(C6)=0,LEN(E6)=0,NOT(OR(D6="Mechanical",D6="Electrical",D6="Plumbing",D6="Controls",D6="Other")),NOT(AND(ISNUMBER(F6),F6&gt;=DATE(1950,1,1),F6&lt;=DATE(2099,12,31))),NOT(AND(ISNUMBER(G6),G6&gt;=DATE(1950,1,1),G6&lt;=DATE(2099,12,31))),NOT(OR(H6="Open",H6="Ready for review",H6="Closed")),IF(AND(AND(ISNUMBER(F6),F6&gt;=DATE(1950,1,1),F6&lt;=DATE(2099,12,31)),AND(ISNUMBER(G6),G6&gt;=DATE(1950,1,1),G6&lt;=DATE(2099,12,31))),G6&lt;F6,FALSE),AND(H6="Closed",LEN(I6)=0),AND(LEN(I6)&gt;0,NOT(AND(ISNUMBER(I6),I6&gt;=DATE(1950,1,1),I6&lt;=DATE(2099,12,31)))),IF(AND(AND(ISNUMBER(I6),I6&gt;=DATE(1950,1,1),I6&lt;=DATE(2099,12,31)),AND(ISNUMBER(F6),F6&gt;=DATE(1950,1,1),F6&lt;=DATE(2099,12,31))),I6&lt;F6,FALSE)),"Check inputs","OK"))))</f>
        <v>OK</v>
      </c>
    </row>
    <row r="7" ht="32" customHeight="1" spans="1:12" x14ac:dyDescent="0.25">
      <c r="A7" s="16">
        <v>6</v>
      </c>
      <c r="B7" s="18" t="s">
        <v>89</v>
      </c>
      <c r="C7" s="18" t="s">
        <v>90</v>
      </c>
      <c r="D7" s="16" t="s">
        <v>77</v>
      </c>
      <c r="E7" s="16" t="s">
        <v>78</v>
      </c>
      <c r="F7" s="17">
        <v>46315</v>
      </c>
      <c r="G7" s="17">
        <v>46325</v>
      </c>
      <c r="H7" s="16" t="s">
        <v>75</v>
      </c>
      <c r="I7" s="17">
        <v>46324</v>
      </c>
      <c r="J7" s="20">
        <f>IF(NOT(COUNTA(A7:I7)&gt;0),"",IF(NOT(AND(ISNUMBER(F7),F7&gt;=DATE(1950,1,1),F7&lt;=DATE(2099,12,31))),"",IF(H7="Closed",IF(AND(ISNUMBER(I7),I7&gt;=DATE(1950,1,1),I7&lt;=DATE(2099,12,31)),I7-F7,""),IF(AND(ISNUMBER(Dashboard!$B$4),Dashboard!$B$4&gt;=DATE(1950,1,1),Dashboard!$B$4&lt;=DATE(2099,12,31)),Dashboard!$B$4-F7,""))))</f>
        <v>9</v>
      </c>
      <c r="K7" s="22" t="str">
        <f>IF(NOT(COUNTA(A7:I7)&gt;0),"",IF(OR(NOT(AND(ISNUMBER(G7),G7&gt;=DATE(1950,1,1),G7&lt;=DATE(2099,12,31))),NOT(AND(ISNUMBER(Dashboard!$B$4),Dashboard!$B$4&gt;=DATE(1950,1,1),Dashboard!$B$4&lt;=DATE(2099,12,31)))),"",IF(AND(H7&lt;&gt;"Closed",G7&lt;Dashboard!$B$4),"Yes","No")))</f>
        <v>No</v>
      </c>
      <c r="L7" s="22" t="str">
        <f>IF(NOT(COUNTA(A7:I7)&gt;0),"",IF(LEN(A7)=0,"Check ID",IF(SUMPRODUCT(--($A$2:$A$501=A7))&gt;1,"Duplicate ID",IF(OR(LEN(B7)=0,LEN(C7)=0,LEN(E7)=0,NOT(OR(D7="Mechanical",D7="Electrical",D7="Plumbing",D7="Controls",D7="Other")),NOT(AND(ISNUMBER(F7),F7&gt;=DATE(1950,1,1),F7&lt;=DATE(2099,12,31))),NOT(AND(ISNUMBER(G7),G7&gt;=DATE(1950,1,1),G7&lt;=DATE(2099,12,31))),NOT(OR(H7="Open",H7="Ready for review",H7="Closed")),IF(AND(AND(ISNUMBER(F7),F7&gt;=DATE(1950,1,1),F7&lt;=DATE(2099,12,31)),AND(ISNUMBER(G7),G7&gt;=DATE(1950,1,1),G7&lt;=DATE(2099,12,31))),G7&lt;F7,FALSE),AND(H7="Closed",LEN(I7)=0),AND(LEN(I7)&gt;0,NOT(AND(ISNUMBER(I7),I7&gt;=DATE(1950,1,1),I7&lt;=DATE(2099,12,31)))),IF(AND(AND(ISNUMBER(I7),I7&gt;=DATE(1950,1,1),I7&lt;=DATE(2099,12,31)),AND(ISNUMBER(F7),F7&gt;=DATE(1950,1,1),F7&lt;=DATE(2099,12,31))),I7&lt;F7,FALSE)),"Check inputs","OK"))))</f>
        <v>OK</v>
      </c>
    </row>
    <row r="8" ht="32" customHeight="1" spans="1:12" x14ac:dyDescent="0.25">
      <c r="A8" s="16">
        <v>7</v>
      </c>
      <c r="B8" s="18" t="s">
        <v>89</v>
      </c>
      <c r="C8" s="18" t="s">
        <v>91</v>
      </c>
      <c r="D8" s="16" t="s">
        <v>73</v>
      </c>
      <c r="E8" s="16" t="s">
        <v>85</v>
      </c>
      <c r="F8" s="17">
        <v>46317</v>
      </c>
      <c r="G8" s="17">
        <v>46331</v>
      </c>
      <c r="H8" s="16" t="s">
        <v>79</v>
      </c>
      <c r="I8" s="17"/>
      <c r="J8" s="20">
        <f>IF(NOT(COUNTA(A8:I8)&gt;0),"",IF(NOT(AND(ISNUMBER(F8),F8&gt;=DATE(1950,1,1),F8&lt;=DATE(2099,12,31))),"",IF(H8="Closed",IF(AND(ISNUMBER(I8),I8&gt;=DATE(1950,1,1),I8&lt;=DATE(2099,12,31)),I8-F8,""),IF(AND(ISNUMBER(Dashboard!$B$4),Dashboard!$B$4&gt;=DATE(1950,1,1),Dashboard!$B$4&lt;=DATE(2099,12,31)),Dashboard!$B$4-F8,""))))</f>
        <v>11</v>
      </c>
      <c r="K8" s="22" t="str">
        <f>IF(NOT(COUNTA(A8:I8)&gt;0),"",IF(OR(NOT(AND(ISNUMBER(G8),G8&gt;=DATE(1950,1,1),G8&lt;=DATE(2099,12,31))),NOT(AND(ISNUMBER(Dashboard!$B$4),Dashboard!$B$4&gt;=DATE(1950,1,1),Dashboard!$B$4&lt;=DATE(2099,12,31)))),"",IF(AND(H8&lt;&gt;"Closed",G8&lt;Dashboard!$B$4),"Yes","No")))</f>
        <v>No</v>
      </c>
      <c r="L8" s="22" t="str">
        <f>IF(NOT(COUNTA(A8:I8)&gt;0),"",IF(LEN(A8)=0,"Check ID",IF(SUMPRODUCT(--($A$2:$A$501=A8))&gt;1,"Duplicate ID",IF(OR(LEN(B8)=0,LEN(C8)=0,LEN(E8)=0,NOT(OR(D8="Mechanical",D8="Electrical",D8="Plumbing",D8="Controls",D8="Other")),NOT(AND(ISNUMBER(F8),F8&gt;=DATE(1950,1,1),F8&lt;=DATE(2099,12,31))),NOT(AND(ISNUMBER(G8),G8&gt;=DATE(1950,1,1),G8&lt;=DATE(2099,12,31))),NOT(OR(H8="Open",H8="Ready for review",H8="Closed")),IF(AND(AND(ISNUMBER(F8),F8&gt;=DATE(1950,1,1),F8&lt;=DATE(2099,12,31)),AND(ISNUMBER(G8),G8&gt;=DATE(1950,1,1),G8&lt;=DATE(2099,12,31))),G8&lt;F8,FALSE),AND(H8="Closed",LEN(I8)=0),AND(LEN(I8)&gt;0,NOT(AND(ISNUMBER(I8),I8&gt;=DATE(1950,1,1),I8&lt;=DATE(2099,12,31)))),IF(AND(AND(ISNUMBER(I8),I8&gt;=DATE(1950,1,1),I8&lt;=DATE(2099,12,31)),AND(ISNUMBER(F8),F8&gt;=DATE(1950,1,1),F8&lt;=DATE(2099,12,31))),I8&lt;F8,FALSE)),"Check inputs","OK"))))</f>
        <v>OK</v>
      </c>
    </row>
    <row r="9" ht="32" customHeight="1" spans="1:12" x14ac:dyDescent="0.25">
      <c r="A9" s="16">
        <v>8</v>
      </c>
      <c r="B9" s="18" t="s">
        <v>92</v>
      </c>
      <c r="C9" s="18" t="s">
        <v>93</v>
      </c>
      <c r="D9" s="16" t="s">
        <v>94</v>
      </c>
      <c r="E9" s="16" t="s">
        <v>95</v>
      </c>
      <c r="F9" s="17">
        <v>46318</v>
      </c>
      <c r="G9" s="17">
        <v>46326</v>
      </c>
      <c r="H9" s="16" t="s">
        <v>75</v>
      </c>
      <c r="I9" s="17">
        <v>46326</v>
      </c>
      <c r="J9" s="20">
        <f>IF(NOT(COUNTA(A9:I9)&gt;0),"",IF(NOT(AND(ISNUMBER(F9),F9&gt;=DATE(1950,1,1),F9&lt;=DATE(2099,12,31))),"",IF(H9="Closed",IF(AND(ISNUMBER(I9),I9&gt;=DATE(1950,1,1),I9&lt;=DATE(2099,12,31)),I9-F9,""),IF(AND(ISNUMBER(Dashboard!$B$4),Dashboard!$B$4&gt;=DATE(1950,1,1),Dashboard!$B$4&lt;=DATE(2099,12,31)),Dashboard!$B$4-F9,""))))</f>
        <v>8</v>
      </c>
      <c r="K9" s="22" t="str">
        <f>IF(NOT(COUNTA(A9:I9)&gt;0),"",IF(OR(NOT(AND(ISNUMBER(G9),G9&gt;=DATE(1950,1,1),G9&lt;=DATE(2099,12,31))),NOT(AND(ISNUMBER(Dashboard!$B$4),Dashboard!$B$4&gt;=DATE(1950,1,1),Dashboard!$B$4&lt;=DATE(2099,12,31)))),"",IF(AND(H9&lt;&gt;"Closed",G9&lt;Dashboard!$B$4),"Yes","No")))</f>
        <v>No</v>
      </c>
      <c r="L9" s="22" t="str">
        <f>IF(NOT(COUNTA(A9:I9)&gt;0),"",IF(LEN(A9)=0,"Check ID",IF(SUMPRODUCT(--($A$2:$A$501=A9))&gt;1,"Duplicate ID",IF(OR(LEN(B9)=0,LEN(C9)=0,LEN(E9)=0,NOT(OR(D9="Mechanical",D9="Electrical",D9="Plumbing",D9="Controls",D9="Other")),NOT(AND(ISNUMBER(F9),F9&gt;=DATE(1950,1,1),F9&lt;=DATE(2099,12,31))),NOT(AND(ISNUMBER(G9),G9&gt;=DATE(1950,1,1),G9&lt;=DATE(2099,12,31))),NOT(OR(H9="Open",H9="Ready for review",H9="Closed")),IF(AND(AND(ISNUMBER(F9),F9&gt;=DATE(1950,1,1),F9&lt;=DATE(2099,12,31)),AND(ISNUMBER(G9),G9&gt;=DATE(1950,1,1),G9&lt;=DATE(2099,12,31))),G9&lt;F9,FALSE),AND(H9="Closed",LEN(I9)=0),AND(LEN(I9)&gt;0,NOT(AND(ISNUMBER(I9),I9&gt;=DATE(1950,1,1),I9&lt;=DATE(2099,12,31)))),IF(AND(AND(ISNUMBER(I9),I9&gt;=DATE(1950,1,1),I9&lt;=DATE(2099,12,31)),AND(ISNUMBER(F9),F9&gt;=DATE(1950,1,1),F9&lt;=DATE(2099,12,31))),I9&lt;F9,FALSE)),"Check inputs","OK"))))</f>
        <v>OK</v>
      </c>
    </row>
    <row r="10" spans="1:12" x14ac:dyDescent="0.25">
      <c r="A10" s="16"/>
      <c r="B10" s="18"/>
      <c r="C10" s="18"/>
      <c r="D10" s="16"/>
      <c r="E10" s="16"/>
      <c r="F10" s="17"/>
      <c r="G10" s="17"/>
      <c r="H10" s="16"/>
      <c r="I10" s="17"/>
      <c r="J10" s="20" t="str">
        <f>IF(NOT(COUNTA(A10:I10)&gt;0),"",IF(NOT(AND(ISNUMBER(F10),F10&gt;=DATE(1950,1,1),F10&lt;=DATE(2099,12,31))),"",IF(H10="Closed",IF(AND(ISNUMBER(I10),I10&gt;=DATE(1950,1,1),I10&lt;=DATE(2099,12,31)),I10-F10,""),IF(AND(ISNUMBER(Dashboard!$B$4),Dashboard!$B$4&gt;=DATE(1950,1,1),Dashboard!$B$4&lt;=DATE(2099,12,31)),Dashboard!$B$4-F10,""))))</f>
        <v/>
      </c>
      <c r="K10" s="22" t="str">
        <f>IF(NOT(COUNTA(A10:I10)&gt;0),"",IF(OR(NOT(AND(ISNUMBER(G10),G10&gt;=DATE(1950,1,1),G10&lt;=DATE(2099,12,31))),NOT(AND(ISNUMBER(Dashboard!$B$4),Dashboard!$B$4&gt;=DATE(1950,1,1),Dashboard!$B$4&lt;=DATE(2099,12,31)))),"",IF(AND(H10&lt;&gt;"Closed",G10&lt;Dashboard!$B$4),"Yes","No")))</f>
        <v/>
      </c>
      <c r="L10" s="22" t="str">
        <f>IF(NOT(COUNTA(A10:I10)&gt;0),"",IF(LEN(A10)=0,"Check ID",IF(SUMPRODUCT(--($A$2:$A$501=A10))&gt;1,"Duplicate ID",IF(OR(LEN(B10)=0,LEN(C10)=0,LEN(E10)=0,NOT(OR(D10="Mechanical",D10="Electrical",D10="Plumbing",D10="Controls",D10="Other")),NOT(AND(ISNUMBER(F10),F10&gt;=DATE(1950,1,1),F10&lt;=DATE(2099,12,31))),NOT(AND(ISNUMBER(G10),G10&gt;=DATE(1950,1,1),G10&lt;=DATE(2099,12,31))),NOT(OR(H10="Open",H10="Ready for review",H10="Closed")),IF(AND(AND(ISNUMBER(F10),F10&gt;=DATE(1950,1,1),F10&lt;=DATE(2099,12,31)),AND(ISNUMBER(G10),G10&gt;=DATE(1950,1,1),G10&lt;=DATE(2099,12,31))),G10&lt;F10,FALSE),AND(H10="Closed",LEN(I10)=0),AND(LEN(I10)&gt;0,NOT(AND(ISNUMBER(I10),I10&gt;=DATE(1950,1,1),I10&lt;=DATE(2099,12,31)))),IF(AND(AND(ISNUMBER(I10),I10&gt;=DATE(1950,1,1),I10&lt;=DATE(2099,12,31)),AND(ISNUMBER(F10),F10&gt;=DATE(1950,1,1),F10&lt;=DATE(2099,12,31))),I10&lt;F10,FALSE)),"Check inputs","OK"))))</f>
        <v/>
      </c>
    </row>
    <row r="11" spans="1:12" x14ac:dyDescent="0.25">
      <c r="A11" s="16"/>
      <c r="B11" s="18"/>
      <c r="C11" s="18"/>
      <c r="D11" s="16"/>
      <c r="E11" s="16"/>
      <c r="F11" s="17"/>
      <c r="G11" s="17"/>
      <c r="H11" s="16"/>
      <c r="I11" s="17"/>
      <c r="J11" s="20" t="str">
        <f>IF(NOT(COUNTA(A11:I11)&gt;0),"",IF(NOT(AND(ISNUMBER(F11),F11&gt;=DATE(1950,1,1),F11&lt;=DATE(2099,12,31))),"",IF(H11="Closed",IF(AND(ISNUMBER(I11),I11&gt;=DATE(1950,1,1),I11&lt;=DATE(2099,12,31)),I11-F11,""),IF(AND(ISNUMBER(Dashboard!$B$4),Dashboard!$B$4&gt;=DATE(1950,1,1),Dashboard!$B$4&lt;=DATE(2099,12,31)),Dashboard!$B$4-F11,""))))</f>
        <v/>
      </c>
      <c r="K11" s="22" t="str">
        <f>IF(NOT(COUNTA(A11:I11)&gt;0),"",IF(OR(NOT(AND(ISNUMBER(G11),G11&gt;=DATE(1950,1,1),G11&lt;=DATE(2099,12,31))),NOT(AND(ISNUMBER(Dashboard!$B$4),Dashboard!$B$4&gt;=DATE(1950,1,1),Dashboard!$B$4&lt;=DATE(2099,12,31)))),"",IF(AND(H11&lt;&gt;"Closed",G11&lt;Dashboard!$B$4),"Yes","No")))</f>
        <v/>
      </c>
      <c r="L11" s="22" t="str">
        <f>IF(NOT(COUNTA(A11:I11)&gt;0),"",IF(LEN(A11)=0,"Check ID",IF(SUMPRODUCT(--($A$2:$A$501=A11))&gt;1,"Duplicate ID",IF(OR(LEN(B11)=0,LEN(C11)=0,LEN(E11)=0,NOT(OR(D11="Mechanical",D11="Electrical",D11="Plumbing",D11="Controls",D11="Other")),NOT(AND(ISNUMBER(F11),F11&gt;=DATE(1950,1,1),F11&lt;=DATE(2099,12,31))),NOT(AND(ISNUMBER(G11),G11&gt;=DATE(1950,1,1),G11&lt;=DATE(2099,12,31))),NOT(OR(H11="Open",H11="Ready for review",H11="Closed")),IF(AND(AND(ISNUMBER(F11),F11&gt;=DATE(1950,1,1),F11&lt;=DATE(2099,12,31)),AND(ISNUMBER(G11),G11&gt;=DATE(1950,1,1),G11&lt;=DATE(2099,12,31))),G11&lt;F11,FALSE),AND(H11="Closed",LEN(I11)=0),AND(LEN(I11)&gt;0,NOT(AND(ISNUMBER(I11),I11&gt;=DATE(1950,1,1),I11&lt;=DATE(2099,12,31)))),IF(AND(AND(ISNUMBER(I11),I11&gt;=DATE(1950,1,1),I11&lt;=DATE(2099,12,31)),AND(ISNUMBER(F11),F11&gt;=DATE(1950,1,1),F11&lt;=DATE(2099,12,31))),I11&lt;F11,FALSE)),"Check inputs","OK"))))</f>
        <v/>
      </c>
    </row>
    <row r="12" spans="1:12" x14ac:dyDescent="0.25">
      <c r="A12" s="16"/>
      <c r="B12" s="18"/>
      <c r="C12" s="18"/>
      <c r="D12" s="16"/>
      <c r="E12" s="16"/>
      <c r="F12" s="17"/>
      <c r="G12" s="17"/>
      <c r="H12" s="16"/>
      <c r="I12" s="17"/>
      <c r="J12" s="20" t="str">
        <f>IF(NOT(COUNTA(A12:I12)&gt;0),"",IF(NOT(AND(ISNUMBER(F12),F12&gt;=DATE(1950,1,1),F12&lt;=DATE(2099,12,31))),"",IF(H12="Closed",IF(AND(ISNUMBER(I12),I12&gt;=DATE(1950,1,1),I12&lt;=DATE(2099,12,31)),I12-F12,""),IF(AND(ISNUMBER(Dashboard!$B$4),Dashboard!$B$4&gt;=DATE(1950,1,1),Dashboard!$B$4&lt;=DATE(2099,12,31)),Dashboard!$B$4-F12,""))))</f>
        <v/>
      </c>
      <c r="K12" s="22" t="str">
        <f>IF(NOT(COUNTA(A12:I12)&gt;0),"",IF(OR(NOT(AND(ISNUMBER(G12),G12&gt;=DATE(1950,1,1),G12&lt;=DATE(2099,12,31))),NOT(AND(ISNUMBER(Dashboard!$B$4),Dashboard!$B$4&gt;=DATE(1950,1,1),Dashboard!$B$4&lt;=DATE(2099,12,31)))),"",IF(AND(H12&lt;&gt;"Closed",G12&lt;Dashboard!$B$4),"Yes","No")))</f>
        <v/>
      </c>
      <c r="L12" s="22" t="str">
        <f>IF(NOT(COUNTA(A12:I12)&gt;0),"",IF(LEN(A12)=0,"Check ID",IF(SUMPRODUCT(--($A$2:$A$501=A12))&gt;1,"Duplicate ID",IF(OR(LEN(B12)=0,LEN(C12)=0,LEN(E12)=0,NOT(OR(D12="Mechanical",D12="Electrical",D12="Plumbing",D12="Controls",D12="Other")),NOT(AND(ISNUMBER(F12),F12&gt;=DATE(1950,1,1),F12&lt;=DATE(2099,12,31))),NOT(AND(ISNUMBER(G12),G12&gt;=DATE(1950,1,1),G12&lt;=DATE(2099,12,31))),NOT(OR(H12="Open",H12="Ready for review",H12="Closed")),IF(AND(AND(ISNUMBER(F12),F12&gt;=DATE(1950,1,1),F12&lt;=DATE(2099,12,31)),AND(ISNUMBER(G12),G12&gt;=DATE(1950,1,1),G12&lt;=DATE(2099,12,31))),G12&lt;F12,FALSE),AND(H12="Closed",LEN(I12)=0),AND(LEN(I12)&gt;0,NOT(AND(ISNUMBER(I12),I12&gt;=DATE(1950,1,1),I12&lt;=DATE(2099,12,31)))),IF(AND(AND(ISNUMBER(I12),I12&gt;=DATE(1950,1,1),I12&lt;=DATE(2099,12,31)),AND(ISNUMBER(F12),F12&gt;=DATE(1950,1,1),F12&lt;=DATE(2099,12,31))),I12&lt;F12,FALSE)),"Check inputs","OK"))))</f>
        <v/>
      </c>
    </row>
    <row r="13" spans="1:12" x14ac:dyDescent="0.25">
      <c r="A13" s="16"/>
      <c r="B13" s="18"/>
      <c r="C13" s="18"/>
      <c r="D13" s="16"/>
      <c r="E13" s="16"/>
      <c r="F13" s="17"/>
      <c r="G13" s="17"/>
      <c r="H13" s="16"/>
      <c r="I13" s="17"/>
      <c r="J13" s="20" t="str">
        <f>IF(NOT(COUNTA(A13:I13)&gt;0),"",IF(NOT(AND(ISNUMBER(F13),F13&gt;=DATE(1950,1,1),F13&lt;=DATE(2099,12,31))),"",IF(H13="Closed",IF(AND(ISNUMBER(I13),I13&gt;=DATE(1950,1,1),I13&lt;=DATE(2099,12,31)),I13-F13,""),IF(AND(ISNUMBER(Dashboard!$B$4),Dashboard!$B$4&gt;=DATE(1950,1,1),Dashboard!$B$4&lt;=DATE(2099,12,31)),Dashboard!$B$4-F13,""))))</f>
        <v/>
      </c>
      <c r="K13" s="22" t="str">
        <f>IF(NOT(COUNTA(A13:I13)&gt;0),"",IF(OR(NOT(AND(ISNUMBER(G13),G13&gt;=DATE(1950,1,1),G13&lt;=DATE(2099,12,31))),NOT(AND(ISNUMBER(Dashboard!$B$4),Dashboard!$B$4&gt;=DATE(1950,1,1),Dashboard!$B$4&lt;=DATE(2099,12,31)))),"",IF(AND(H13&lt;&gt;"Closed",G13&lt;Dashboard!$B$4),"Yes","No")))</f>
        <v/>
      </c>
      <c r="L13" s="22" t="str">
        <f>IF(NOT(COUNTA(A13:I13)&gt;0),"",IF(LEN(A13)=0,"Check ID",IF(SUMPRODUCT(--($A$2:$A$501=A13))&gt;1,"Duplicate ID",IF(OR(LEN(B13)=0,LEN(C13)=0,LEN(E13)=0,NOT(OR(D13="Mechanical",D13="Electrical",D13="Plumbing",D13="Controls",D13="Other")),NOT(AND(ISNUMBER(F13),F13&gt;=DATE(1950,1,1),F13&lt;=DATE(2099,12,31))),NOT(AND(ISNUMBER(G13),G13&gt;=DATE(1950,1,1),G13&lt;=DATE(2099,12,31))),NOT(OR(H13="Open",H13="Ready for review",H13="Closed")),IF(AND(AND(ISNUMBER(F13),F13&gt;=DATE(1950,1,1),F13&lt;=DATE(2099,12,31)),AND(ISNUMBER(G13),G13&gt;=DATE(1950,1,1),G13&lt;=DATE(2099,12,31))),G13&lt;F13,FALSE),AND(H13="Closed",LEN(I13)=0),AND(LEN(I13)&gt;0,NOT(AND(ISNUMBER(I13),I13&gt;=DATE(1950,1,1),I13&lt;=DATE(2099,12,31)))),IF(AND(AND(ISNUMBER(I13),I13&gt;=DATE(1950,1,1),I13&lt;=DATE(2099,12,31)),AND(ISNUMBER(F13),F13&gt;=DATE(1950,1,1),F13&lt;=DATE(2099,12,31))),I13&lt;F13,FALSE)),"Check inputs","OK"))))</f>
        <v/>
      </c>
    </row>
    <row r="14" spans="1:12" x14ac:dyDescent="0.25">
      <c r="A14" s="16"/>
      <c r="B14" s="18"/>
      <c r="C14" s="18"/>
      <c r="D14" s="16"/>
      <c r="E14" s="16"/>
      <c r="F14" s="17"/>
      <c r="G14" s="17"/>
      <c r="H14" s="16"/>
      <c r="I14" s="17"/>
      <c r="J14" s="20" t="str">
        <f>IF(NOT(COUNTA(A14:I14)&gt;0),"",IF(NOT(AND(ISNUMBER(F14),F14&gt;=DATE(1950,1,1),F14&lt;=DATE(2099,12,31))),"",IF(H14="Closed",IF(AND(ISNUMBER(I14),I14&gt;=DATE(1950,1,1),I14&lt;=DATE(2099,12,31)),I14-F14,""),IF(AND(ISNUMBER(Dashboard!$B$4),Dashboard!$B$4&gt;=DATE(1950,1,1),Dashboard!$B$4&lt;=DATE(2099,12,31)),Dashboard!$B$4-F14,""))))</f>
        <v/>
      </c>
      <c r="K14" s="22" t="str">
        <f>IF(NOT(COUNTA(A14:I14)&gt;0),"",IF(OR(NOT(AND(ISNUMBER(G14),G14&gt;=DATE(1950,1,1),G14&lt;=DATE(2099,12,31))),NOT(AND(ISNUMBER(Dashboard!$B$4),Dashboard!$B$4&gt;=DATE(1950,1,1),Dashboard!$B$4&lt;=DATE(2099,12,31)))),"",IF(AND(H14&lt;&gt;"Closed",G14&lt;Dashboard!$B$4),"Yes","No")))</f>
        <v/>
      </c>
      <c r="L14" s="22" t="str">
        <f>IF(NOT(COUNTA(A14:I14)&gt;0),"",IF(LEN(A14)=0,"Check ID",IF(SUMPRODUCT(--($A$2:$A$501=A14))&gt;1,"Duplicate ID",IF(OR(LEN(B14)=0,LEN(C14)=0,LEN(E14)=0,NOT(OR(D14="Mechanical",D14="Electrical",D14="Plumbing",D14="Controls",D14="Other")),NOT(AND(ISNUMBER(F14),F14&gt;=DATE(1950,1,1),F14&lt;=DATE(2099,12,31))),NOT(AND(ISNUMBER(G14),G14&gt;=DATE(1950,1,1),G14&lt;=DATE(2099,12,31))),NOT(OR(H14="Open",H14="Ready for review",H14="Closed")),IF(AND(AND(ISNUMBER(F14),F14&gt;=DATE(1950,1,1),F14&lt;=DATE(2099,12,31)),AND(ISNUMBER(G14),G14&gt;=DATE(1950,1,1),G14&lt;=DATE(2099,12,31))),G14&lt;F14,FALSE),AND(H14="Closed",LEN(I14)=0),AND(LEN(I14)&gt;0,NOT(AND(ISNUMBER(I14),I14&gt;=DATE(1950,1,1),I14&lt;=DATE(2099,12,31)))),IF(AND(AND(ISNUMBER(I14),I14&gt;=DATE(1950,1,1),I14&lt;=DATE(2099,12,31)),AND(ISNUMBER(F14),F14&gt;=DATE(1950,1,1),F14&lt;=DATE(2099,12,31))),I14&lt;F14,FALSE)),"Check inputs","OK"))))</f>
        <v/>
      </c>
    </row>
    <row r="15" spans="1:12" x14ac:dyDescent="0.25">
      <c r="A15" s="16"/>
      <c r="B15" s="18"/>
      <c r="C15" s="18"/>
      <c r="D15" s="16"/>
      <c r="E15" s="16"/>
      <c r="F15" s="17"/>
      <c r="G15" s="17"/>
      <c r="H15" s="16"/>
      <c r="I15" s="17"/>
      <c r="J15" s="20" t="str">
        <f>IF(NOT(COUNTA(A15:I15)&gt;0),"",IF(NOT(AND(ISNUMBER(F15),F15&gt;=DATE(1950,1,1),F15&lt;=DATE(2099,12,31))),"",IF(H15="Closed",IF(AND(ISNUMBER(I15),I15&gt;=DATE(1950,1,1),I15&lt;=DATE(2099,12,31)),I15-F15,""),IF(AND(ISNUMBER(Dashboard!$B$4),Dashboard!$B$4&gt;=DATE(1950,1,1),Dashboard!$B$4&lt;=DATE(2099,12,31)),Dashboard!$B$4-F15,""))))</f>
        <v/>
      </c>
      <c r="K15" s="22" t="str">
        <f>IF(NOT(COUNTA(A15:I15)&gt;0),"",IF(OR(NOT(AND(ISNUMBER(G15),G15&gt;=DATE(1950,1,1),G15&lt;=DATE(2099,12,31))),NOT(AND(ISNUMBER(Dashboard!$B$4),Dashboard!$B$4&gt;=DATE(1950,1,1),Dashboard!$B$4&lt;=DATE(2099,12,31)))),"",IF(AND(H15&lt;&gt;"Closed",G15&lt;Dashboard!$B$4),"Yes","No")))</f>
        <v/>
      </c>
      <c r="L15" s="22" t="str">
        <f>IF(NOT(COUNTA(A15:I15)&gt;0),"",IF(LEN(A15)=0,"Check ID",IF(SUMPRODUCT(--($A$2:$A$501=A15))&gt;1,"Duplicate ID",IF(OR(LEN(B15)=0,LEN(C15)=0,LEN(E15)=0,NOT(OR(D15="Mechanical",D15="Electrical",D15="Plumbing",D15="Controls",D15="Other")),NOT(AND(ISNUMBER(F15),F15&gt;=DATE(1950,1,1),F15&lt;=DATE(2099,12,31))),NOT(AND(ISNUMBER(G15),G15&gt;=DATE(1950,1,1),G15&lt;=DATE(2099,12,31))),NOT(OR(H15="Open",H15="Ready for review",H15="Closed")),IF(AND(AND(ISNUMBER(F15),F15&gt;=DATE(1950,1,1),F15&lt;=DATE(2099,12,31)),AND(ISNUMBER(G15),G15&gt;=DATE(1950,1,1),G15&lt;=DATE(2099,12,31))),G15&lt;F15,FALSE),AND(H15="Closed",LEN(I15)=0),AND(LEN(I15)&gt;0,NOT(AND(ISNUMBER(I15),I15&gt;=DATE(1950,1,1),I15&lt;=DATE(2099,12,31)))),IF(AND(AND(ISNUMBER(I15),I15&gt;=DATE(1950,1,1),I15&lt;=DATE(2099,12,31)),AND(ISNUMBER(F15),F15&gt;=DATE(1950,1,1),F15&lt;=DATE(2099,12,31))),I15&lt;F15,FALSE)),"Check inputs","OK"))))</f>
        <v/>
      </c>
    </row>
    <row r="16" spans="1:12" x14ac:dyDescent="0.25">
      <c r="A16" s="16"/>
      <c r="B16" s="18"/>
      <c r="C16" s="18"/>
      <c r="D16" s="16"/>
      <c r="E16" s="16"/>
      <c r="F16" s="17"/>
      <c r="G16" s="17"/>
      <c r="H16" s="16"/>
      <c r="I16" s="17"/>
      <c r="J16" s="20" t="str">
        <f>IF(NOT(COUNTA(A16:I16)&gt;0),"",IF(NOT(AND(ISNUMBER(F16),F16&gt;=DATE(1950,1,1),F16&lt;=DATE(2099,12,31))),"",IF(H16="Closed",IF(AND(ISNUMBER(I16),I16&gt;=DATE(1950,1,1),I16&lt;=DATE(2099,12,31)),I16-F16,""),IF(AND(ISNUMBER(Dashboard!$B$4),Dashboard!$B$4&gt;=DATE(1950,1,1),Dashboard!$B$4&lt;=DATE(2099,12,31)),Dashboard!$B$4-F16,""))))</f>
        <v/>
      </c>
      <c r="K16" s="22" t="str">
        <f>IF(NOT(COUNTA(A16:I16)&gt;0),"",IF(OR(NOT(AND(ISNUMBER(G16),G16&gt;=DATE(1950,1,1),G16&lt;=DATE(2099,12,31))),NOT(AND(ISNUMBER(Dashboard!$B$4),Dashboard!$B$4&gt;=DATE(1950,1,1),Dashboard!$B$4&lt;=DATE(2099,12,31)))),"",IF(AND(H16&lt;&gt;"Closed",G16&lt;Dashboard!$B$4),"Yes","No")))</f>
        <v/>
      </c>
      <c r="L16" s="22" t="str">
        <f>IF(NOT(COUNTA(A16:I16)&gt;0),"",IF(LEN(A16)=0,"Check ID",IF(SUMPRODUCT(--($A$2:$A$501=A16))&gt;1,"Duplicate ID",IF(OR(LEN(B16)=0,LEN(C16)=0,LEN(E16)=0,NOT(OR(D16="Mechanical",D16="Electrical",D16="Plumbing",D16="Controls",D16="Other")),NOT(AND(ISNUMBER(F16),F16&gt;=DATE(1950,1,1),F16&lt;=DATE(2099,12,31))),NOT(AND(ISNUMBER(G16),G16&gt;=DATE(1950,1,1),G16&lt;=DATE(2099,12,31))),NOT(OR(H16="Open",H16="Ready for review",H16="Closed")),IF(AND(AND(ISNUMBER(F16),F16&gt;=DATE(1950,1,1),F16&lt;=DATE(2099,12,31)),AND(ISNUMBER(G16),G16&gt;=DATE(1950,1,1),G16&lt;=DATE(2099,12,31))),G16&lt;F16,FALSE),AND(H16="Closed",LEN(I16)=0),AND(LEN(I16)&gt;0,NOT(AND(ISNUMBER(I16),I16&gt;=DATE(1950,1,1),I16&lt;=DATE(2099,12,31)))),IF(AND(AND(ISNUMBER(I16),I16&gt;=DATE(1950,1,1),I16&lt;=DATE(2099,12,31)),AND(ISNUMBER(F16),F16&gt;=DATE(1950,1,1),F16&lt;=DATE(2099,12,31))),I16&lt;F16,FALSE)),"Check inputs","OK"))))</f>
        <v/>
      </c>
    </row>
    <row r="17" spans="1:12" x14ac:dyDescent="0.25">
      <c r="A17" s="16"/>
      <c r="B17" s="18"/>
      <c r="C17" s="18"/>
      <c r="D17" s="16"/>
      <c r="E17" s="16"/>
      <c r="F17" s="17"/>
      <c r="G17" s="17"/>
      <c r="H17" s="16"/>
      <c r="I17" s="17"/>
      <c r="J17" s="20" t="str">
        <f>IF(NOT(COUNTA(A17:I17)&gt;0),"",IF(NOT(AND(ISNUMBER(F17),F17&gt;=DATE(1950,1,1),F17&lt;=DATE(2099,12,31))),"",IF(H17="Closed",IF(AND(ISNUMBER(I17),I17&gt;=DATE(1950,1,1),I17&lt;=DATE(2099,12,31)),I17-F17,""),IF(AND(ISNUMBER(Dashboard!$B$4),Dashboard!$B$4&gt;=DATE(1950,1,1),Dashboard!$B$4&lt;=DATE(2099,12,31)),Dashboard!$B$4-F17,""))))</f>
        <v/>
      </c>
      <c r="K17" s="22" t="str">
        <f>IF(NOT(COUNTA(A17:I17)&gt;0),"",IF(OR(NOT(AND(ISNUMBER(G17),G17&gt;=DATE(1950,1,1),G17&lt;=DATE(2099,12,31))),NOT(AND(ISNUMBER(Dashboard!$B$4),Dashboard!$B$4&gt;=DATE(1950,1,1),Dashboard!$B$4&lt;=DATE(2099,12,31)))),"",IF(AND(H17&lt;&gt;"Closed",G17&lt;Dashboard!$B$4),"Yes","No")))</f>
        <v/>
      </c>
      <c r="L17" s="22" t="str">
        <f>IF(NOT(COUNTA(A17:I17)&gt;0),"",IF(LEN(A17)=0,"Check ID",IF(SUMPRODUCT(--($A$2:$A$501=A17))&gt;1,"Duplicate ID",IF(OR(LEN(B17)=0,LEN(C17)=0,LEN(E17)=0,NOT(OR(D17="Mechanical",D17="Electrical",D17="Plumbing",D17="Controls",D17="Other")),NOT(AND(ISNUMBER(F17),F17&gt;=DATE(1950,1,1),F17&lt;=DATE(2099,12,31))),NOT(AND(ISNUMBER(G17),G17&gt;=DATE(1950,1,1),G17&lt;=DATE(2099,12,31))),NOT(OR(H17="Open",H17="Ready for review",H17="Closed")),IF(AND(AND(ISNUMBER(F17),F17&gt;=DATE(1950,1,1),F17&lt;=DATE(2099,12,31)),AND(ISNUMBER(G17),G17&gt;=DATE(1950,1,1),G17&lt;=DATE(2099,12,31))),G17&lt;F17,FALSE),AND(H17="Closed",LEN(I17)=0),AND(LEN(I17)&gt;0,NOT(AND(ISNUMBER(I17),I17&gt;=DATE(1950,1,1),I17&lt;=DATE(2099,12,31)))),IF(AND(AND(ISNUMBER(I17),I17&gt;=DATE(1950,1,1),I17&lt;=DATE(2099,12,31)),AND(ISNUMBER(F17),F17&gt;=DATE(1950,1,1),F17&lt;=DATE(2099,12,31))),I17&lt;F17,FALSE)),"Check inputs","OK"))))</f>
        <v/>
      </c>
    </row>
    <row r="18" spans="1:12" x14ac:dyDescent="0.25">
      <c r="A18" s="16"/>
      <c r="B18" s="18"/>
      <c r="C18" s="18"/>
      <c r="D18" s="16"/>
      <c r="E18" s="16"/>
      <c r="F18" s="17"/>
      <c r="G18" s="17"/>
      <c r="H18" s="16"/>
      <c r="I18" s="17"/>
      <c r="J18" s="20" t="str">
        <f>IF(NOT(COUNTA(A18:I18)&gt;0),"",IF(NOT(AND(ISNUMBER(F18),F18&gt;=DATE(1950,1,1),F18&lt;=DATE(2099,12,31))),"",IF(H18="Closed",IF(AND(ISNUMBER(I18),I18&gt;=DATE(1950,1,1),I18&lt;=DATE(2099,12,31)),I18-F18,""),IF(AND(ISNUMBER(Dashboard!$B$4),Dashboard!$B$4&gt;=DATE(1950,1,1),Dashboard!$B$4&lt;=DATE(2099,12,31)),Dashboard!$B$4-F18,""))))</f>
        <v/>
      </c>
      <c r="K18" s="22" t="str">
        <f>IF(NOT(COUNTA(A18:I18)&gt;0),"",IF(OR(NOT(AND(ISNUMBER(G18),G18&gt;=DATE(1950,1,1),G18&lt;=DATE(2099,12,31))),NOT(AND(ISNUMBER(Dashboard!$B$4),Dashboard!$B$4&gt;=DATE(1950,1,1),Dashboard!$B$4&lt;=DATE(2099,12,31)))),"",IF(AND(H18&lt;&gt;"Closed",G18&lt;Dashboard!$B$4),"Yes","No")))</f>
        <v/>
      </c>
      <c r="L18" s="22" t="str">
        <f>IF(NOT(COUNTA(A18:I18)&gt;0),"",IF(LEN(A18)=0,"Check ID",IF(SUMPRODUCT(--($A$2:$A$501=A18))&gt;1,"Duplicate ID",IF(OR(LEN(B18)=0,LEN(C18)=0,LEN(E18)=0,NOT(OR(D18="Mechanical",D18="Electrical",D18="Plumbing",D18="Controls",D18="Other")),NOT(AND(ISNUMBER(F18),F18&gt;=DATE(1950,1,1),F18&lt;=DATE(2099,12,31))),NOT(AND(ISNUMBER(G18),G18&gt;=DATE(1950,1,1),G18&lt;=DATE(2099,12,31))),NOT(OR(H18="Open",H18="Ready for review",H18="Closed")),IF(AND(AND(ISNUMBER(F18),F18&gt;=DATE(1950,1,1),F18&lt;=DATE(2099,12,31)),AND(ISNUMBER(G18),G18&gt;=DATE(1950,1,1),G18&lt;=DATE(2099,12,31))),G18&lt;F18,FALSE),AND(H18="Closed",LEN(I18)=0),AND(LEN(I18)&gt;0,NOT(AND(ISNUMBER(I18),I18&gt;=DATE(1950,1,1),I18&lt;=DATE(2099,12,31)))),IF(AND(AND(ISNUMBER(I18),I18&gt;=DATE(1950,1,1),I18&lt;=DATE(2099,12,31)),AND(ISNUMBER(F18),F18&gt;=DATE(1950,1,1),F18&lt;=DATE(2099,12,31))),I18&lt;F18,FALSE)),"Check inputs","OK"))))</f>
        <v/>
      </c>
    </row>
    <row r="19" spans="1:12" x14ac:dyDescent="0.25">
      <c r="A19" s="16"/>
      <c r="B19" s="18"/>
      <c r="C19" s="18"/>
      <c r="D19" s="16"/>
      <c r="E19" s="16"/>
      <c r="F19" s="17"/>
      <c r="G19" s="17"/>
      <c r="H19" s="16"/>
      <c r="I19" s="17"/>
      <c r="J19" s="20" t="str">
        <f>IF(NOT(COUNTA(A19:I19)&gt;0),"",IF(NOT(AND(ISNUMBER(F19),F19&gt;=DATE(1950,1,1),F19&lt;=DATE(2099,12,31))),"",IF(H19="Closed",IF(AND(ISNUMBER(I19),I19&gt;=DATE(1950,1,1),I19&lt;=DATE(2099,12,31)),I19-F19,""),IF(AND(ISNUMBER(Dashboard!$B$4),Dashboard!$B$4&gt;=DATE(1950,1,1),Dashboard!$B$4&lt;=DATE(2099,12,31)),Dashboard!$B$4-F19,""))))</f>
        <v/>
      </c>
      <c r="K19" s="22" t="str">
        <f>IF(NOT(COUNTA(A19:I19)&gt;0),"",IF(OR(NOT(AND(ISNUMBER(G19),G19&gt;=DATE(1950,1,1),G19&lt;=DATE(2099,12,31))),NOT(AND(ISNUMBER(Dashboard!$B$4),Dashboard!$B$4&gt;=DATE(1950,1,1),Dashboard!$B$4&lt;=DATE(2099,12,31)))),"",IF(AND(H19&lt;&gt;"Closed",G19&lt;Dashboard!$B$4),"Yes","No")))</f>
        <v/>
      </c>
      <c r="L19" s="22" t="str">
        <f>IF(NOT(COUNTA(A19:I19)&gt;0),"",IF(LEN(A19)=0,"Check ID",IF(SUMPRODUCT(--($A$2:$A$501=A19))&gt;1,"Duplicate ID",IF(OR(LEN(B19)=0,LEN(C19)=0,LEN(E19)=0,NOT(OR(D19="Mechanical",D19="Electrical",D19="Plumbing",D19="Controls",D19="Other")),NOT(AND(ISNUMBER(F19),F19&gt;=DATE(1950,1,1),F19&lt;=DATE(2099,12,31))),NOT(AND(ISNUMBER(G19),G19&gt;=DATE(1950,1,1),G19&lt;=DATE(2099,12,31))),NOT(OR(H19="Open",H19="Ready for review",H19="Closed")),IF(AND(AND(ISNUMBER(F19),F19&gt;=DATE(1950,1,1),F19&lt;=DATE(2099,12,31)),AND(ISNUMBER(G19),G19&gt;=DATE(1950,1,1),G19&lt;=DATE(2099,12,31))),G19&lt;F19,FALSE),AND(H19="Closed",LEN(I19)=0),AND(LEN(I19)&gt;0,NOT(AND(ISNUMBER(I19),I19&gt;=DATE(1950,1,1),I19&lt;=DATE(2099,12,31)))),IF(AND(AND(ISNUMBER(I19),I19&gt;=DATE(1950,1,1),I19&lt;=DATE(2099,12,31)),AND(ISNUMBER(F19),F19&gt;=DATE(1950,1,1),F19&lt;=DATE(2099,12,31))),I19&lt;F19,FALSE)),"Check inputs","OK"))))</f>
        <v/>
      </c>
    </row>
    <row r="20" spans="1:12" x14ac:dyDescent="0.25">
      <c r="A20" s="16"/>
      <c r="B20" s="18"/>
      <c r="C20" s="18"/>
      <c r="D20" s="16"/>
      <c r="E20" s="16"/>
      <c r="F20" s="17"/>
      <c r="G20" s="17"/>
      <c r="H20" s="16"/>
      <c r="I20" s="17"/>
      <c r="J20" s="20" t="str">
        <f>IF(NOT(COUNTA(A20:I20)&gt;0),"",IF(NOT(AND(ISNUMBER(F20),F20&gt;=DATE(1950,1,1),F20&lt;=DATE(2099,12,31))),"",IF(H20="Closed",IF(AND(ISNUMBER(I20),I20&gt;=DATE(1950,1,1),I20&lt;=DATE(2099,12,31)),I20-F20,""),IF(AND(ISNUMBER(Dashboard!$B$4),Dashboard!$B$4&gt;=DATE(1950,1,1),Dashboard!$B$4&lt;=DATE(2099,12,31)),Dashboard!$B$4-F20,""))))</f>
        <v/>
      </c>
      <c r="K20" s="22" t="str">
        <f>IF(NOT(COUNTA(A20:I20)&gt;0),"",IF(OR(NOT(AND(ISNUMBER(G20),G20&gt;=DATE(1950,1,1),G20&lt;=DATE(2099,12,31))),NOT(AND(ISNUMBER(Dashboard!$B$4),Dashboard!$B$4&gt;=DATE(1950,1,1),Dashboard!$B$4&lt;=DATE(2099,12,31)))),"",IF(AND(H20&lt;&gt;"Closed",G20&lt;Dashboard!$B$4),"Yes","No")))</f>
        <v/>
      </c>
      <c r="L20" s="22" t="str">
        <f>IF(NOT(COUNTA(A20:I20)&gt;0),"",IF(LEN(A20)=0,"Check ID",IF(SUMPRODUCT(--($A$2:$A$501=A20))&gt;1,"Duplicate ID",IF(OR(LEN(B20)=0,LEN(C20)=0,LEN(E20)=0,NOT(OR(D20="Mechanical",D20="Electrical",D20="Plumbing",D20="Controls",D20="Other")),NOT(AND(ISNUMBER(F20),F20&gt;=DATE(1950,1,1),F20&lt;=DATE(2099,12,31))),NOT(AND(ISNUMBER(G20),G20&gt;=DATE(1950,1,1),G20&lt;=DATE(2099,12,31))),NOT(OR(H20="Open",H20="Ready for review",H20="Closed")),IF(AND(AND(ISNUMBER(F20),F20&gt;=DATE(1950,1,1),F20&lt;=DATE(2099,12,31)),AND(ISNUMBER(G20),G20&gt;=DATE(1950,1,1),G20&lt;=DATE(2099,12,31))),G20&lt;F20,FALSE),AND(H20="Closed",LEN(I20)=0),AND(LEN(I20)&gt;0,NOT(AND(ISNUMBER(I20),I20&gt;=DATE(1950,1,1),I20&lt;=DATE(2099,12,31)))),IF(AND(AND(ISNUMBER(I20),I20&gt;=DATE(1950,1,1),I20&lt;=DATE(2099,12,31)),AND(ISNUMBER(F20),F20&gt;=DATE(1950,1,1),F20&lt;=DATE(2099,12,31))),I20&lt;F20,FALSE)),"Check inputs","OK"))))</f>
        <v/>
      </c>
    </row>
    <row r="21" spans="1:12" x14ac:dyDescent="0.25">
      <c r="A21" s="16"/>
      <c r="B21" s="18"/>
      <c r="C21" s="18"/>
      <c r="D21" s="16"/>
      <c r="E21" s="16"/>
      <c r="F21" s="17"/>
      <c r="G21" s="17"/>
      <c r="H21" s="16"/>
      <c r="I21" s="17"/>
      <c r="J21" s="20" t="str">
        <f>IF(NOT(COUNTA(A21:I21)&gt;0),"",IF(NOT(AND(ISNUMBER(F21),F21&gt;=DATE(1950,1,1),F21&lt;=DATE(2099,12,31))),"",IF(H21="Closed",IF(AND(ISNUMBER(I21),I21&gt;=DATE(1950,1,1),I21&lt;=DATE(2099,12,31)),I21-F21,""),IF(AND(ISNUMBER(Dashboard!$B$4),Dashboard!$B$4&gt;=DATE(1950,1,1),Dashboard!$B$4&lt;=DATE(2099,12,31)),Dashboard!$B$4-F21,""))))</f>
        <v/>
      </c>
      <c r="K21" s="22" t="str">
        <f>IF(NOT(COUNTA(A21:I21)&gt;0),"",IF(OR(NOT(AND(ISNUMBER(G21),G21&gt;=DATE(1950,1,1),G21&lt;=DATE(2099,12,31))),NOT(AND(ISNUMBER(Dashboard!$B$4),Dashboard!$B$4&gt;=DATE(1950,1,1),Dashboard!$B$4&lt;=DATE(2099,12,31)))),"",IF(AND(H21&lt;&gt;"Closed",G21&lt;Dashboard!$B$4),"Yes","No")))</f>
        <v/>
      </c>
      <c r="L21" s="22" t="str">
        <f>IF(NOT(COUNTA(A21:I21)&gt;0),"",IF(LEN(A21)=0,"Check ID",IF(SUMPRODUCT(--($A$2:$A$501=A21))&gt;1,"Duplicate ID",IF(OR(LEN(B21)=0,LEN(C21)=0,LEN(E21)=0,NOT(OR(D21="Mechanical",D21="Electrical",D21="Plumbing",D21="Controls",D21="Other")),NOT(AND(ISNUMBER(F21),F21&gt;=DATE(1950,1,1),F21&lt;=DATE(2099,12,31))),NOT(AND(ISNUMBER(G21),G21&gt;=DATE(1950,1,1),G21&lt;=DATE(2099,12,31))),NOT(OR(H21="Open",H21="Ready for review",H21="Closed")),IF(AND(AND(ISNUMBER(F21),F21&gt;=DATE(1950,1,1),F21&lt;=DATE(2099,12,31)),AND(ISNUMBER(G21),G21&gt;=DATE(1950,1,1),G21&lt;=DATE(2099,12,31))),G21&lt;F21,FALSE),AND(H21="Closed",LEN(I21)=0),AND(LEN(I21)&gt;0,NOT(AND(ISNUMBER(I21),I21&gt;=DATE(1950,1,1),I21&lt;=DATE(2099,12,31)))),IF(AND(AND(ISNUMBER(I21),I21&gt;=DATE(1950,1,1),I21&lt;=DATE(2099,12,31)),AND(ISNUMBER(F21),F21&gt;=DATE(1950,1,1),F21&lt;=DATE(2099,12,31))),I21&lt;F21,FALSE)),"Check inputs","OK"))))</f>
        <v/>
      </c>
    </row>
    <row r="22" spans="1:12" x14ac:dyDescent="0.25">
      <c r="A22" s="16"/>
      <c r="B22" s="18"/>
      <c r="C22" s="18"/>
      <c r="D22" s="16"/>
      <c r="E22" s="16"/>
      <c r="F22" s="17"/>
      <c r="G22" s="17"/>
      <c r="H22" s="16"/>
      <c r="I22" s="17"/>
      <c r="J22" s="20" t="str">
        <f>IF(NOT(COUNTA(A22:I22)&gt;0),"",IF(NOT(AND(ISNUMBER(F22),F22&gt;=DATE(1950,1,1),F22&lt;=DATE(2099,12,31))),"",IF(H22="Closed",IF(AND(ISNUMBER(I22),I22&gt;=DATE(1950,1,1),I22&lt;=DATE(2099,12,31)),I22-F22,""),IF(AND(ISNUMBER(Dashboard!$B$4),Dashboard!$B$4&gt;=DATE(1950,1,1),Dashboard!$B$4&lt;=DATE(2099,12,31)),Dashboard!$B$4-F22,""))))</f>
        <v/>
      </c>
      <c r="K22" s="22" t="str">
        <f>IF(NOT(COUNTA(A22:I22)&gt;0),"",IF(OR(NOT(AND(ISNUMBER(G22),G22&gt;=DATE(1950,1,1),G22&lt;=DATE(2099,12,31))),NOT(AND(ISNUMBER(Dashboard!$B$4),Dashboard!$B$4&gt;=DATE(1950,1,1),Dashboard!$B$4&lt;=DATE(2099,12,31)))),"",IF(AND(H22&lt;&gt;"Closed",G22&lt;Dashboard!$B$4),"Yes","No")))</f>
        <v/>
      </c>
      <c r="L22" s="22" t="str">
        <f>IF(NOT(COUNTA(A22:I22)&gt;0),"",IF(LEN(A22)=0,"Check ID",IF(SUMPRODUCT(--($A$2:$A$501=A22))&gt;1,"Duplicate ID",IF(OR(LEN(B22)=0,LEN(C22)=0,LEN(E22)=0,NOT(OR(D22="Mechanical",D22="Electrical",D22="Plumbing",D22="Controls",D22="Other")),NOT(AND(ISNUMBER(F22),F22&gt;=DATE(1950,1,1),F22&lt;=DATE(2099,12,31))),NOT(AND(ISNUMBER(G22),G22&gt;=DATE(1950,1,1),G22&lt;=DATE(2099,12,31))),NOT(OR(H22="Open",H22="Ready for review",H22="Closed")),IF(AND(AND(ISNUMBER(F22),F22&gt;=DATE(1950,1,1),F22&lt;=DATE(2099,12,31)),AND(ISNUMBER(G22),G22&gt;=DATE(1950,1,1),G22&lt;=DATE(2099,12,31))),G22&lt;F22,FALSE),AND(H22="Closed",LEN(I22)=0),AND(LEN(I22)&gt;0,NOT(AND(ISNUMBER(I22),I22&gt;=DATE(1950,1,1),I22&lt;=DATE(2099,12,31)))),IF(AND(AND(ISNUMBER(I22),I22&gt;=DATE(1950,1,1),I22&lt;=DATE(2099,12,31)),AND(ISNUMBER(F22),F22&gt;=DATE(1950,1,1),F22&lt;=DATE(2099,12,31))),I22&lt;F22,FALSE)),"Check inputs","OK"))))</f>
        <v/>
      </c>
    </row>
    <row r="23" spans="1:12" x14ac:dyDescent="0.25">
      <c r="A23" s="16"/>
      <c r="B23" s="18"/>
      <c r="C23" s="18"/>
      <c r="D23" s="16"/>
      <c r="E23" s="16"/>
      <c r="F23" s="17"/>
      <c r="G23" s="17"/>
      <c r="H23" s="16"/>
      <c r="I23" s="17"/>
      <c r="J23" s="20" t="str">
        <f>IF(NOT(COUNTA(A23:I23)&gt;0),"",IF(NOT(AND(ISNUMBER(F23),F23&gt;=DATE(1950,1,1),F23&lt;=DATE(2099,12,31))),"",IF(H23="Closed",IF(AND(ISNUMBER(I23),I23&gt;=DATE(1950,1,1),I23&lt;=DATE(2099,12,31)),I23-F23,""),IF(AND(ISNUMBER(Dashboard!$B$4),Dashboard!$B$4&gt;=DATE(1950,1,1),Dashboard!$B$4&lt;=DATE(2099,12,31)),Dashboard!$B$4-F23,""))))</f>
        <v/>
      </c>
      <c r="K23" s="22" t="str">
        <f>IF(NOT(COUNTA(A23:I23)&gt;0),"",IF(OR(NOT(AND(ISNUMBER(G23),G23&gt;=DATE(1950,1,1),G23&lt;=DATE(2099,12,31))),NOT(AND(ISNUMBER(Dashboard!$B$4),Dashboard!$B$4&gt;=DATE(1950,1,1),Dashboard!$B$4&lt;=DATE(2099,12,31)))),"",IF(AND(H23&lt;&gt;"Closed",G23&lt;Dashboard!$B$4),"Yes","No")))</f>
        <v/>
      </c>
      <c r="L23" s="22" t="str">
        <f>IF(NOT(COUNTA(A23:I23)&gt;0),"",IF(LEN(A23)=0,"Check ID",IF(SUMPRODUCT(--($A$2:$A$501=A23))&gt;1,"Duplicate ID",IF(OR(LEN(B23)=0,LEN(C23)=0,LEN(E23)=0,NOT(OR(D23="Mechanical",D23="Electrical",D23="Plumbing",D23="Controls",D23="Other")),NOT(AND(ISNUMBER(F23),F23&gt;=DATE(1950,1,1),F23&lt;=DATE(2099,12,31))),NOT(AND(ISNUMBER(G23),G23&gt;=DATE(1950,1,1),G23&lt;=DATE(2099,12,31))),NOT(OR(H23="Open",H23="Ready for review",H23="Closed")),IF(AND(AND(ISNUMBER(F23),F23&gt;=DATE(1950,1,1),F23&lt;=DATE(2099,12,31)),AND(ISNUMBER(G23),G23&gt;=DATE(1950,1,1),G23&lt;=DATE(2099,12,31))),G23&lt;F23,FALSE),AND(H23="Closed",LEN(I23)=0),AND(LEN(I23)&gt;0,NOT(AND(ISNUMBER(I23),I23&gt;=DATE(1950,1,1),I23&lt;=DATE(2099,12,31)))),IF(AND(AND(ISNUMBER(I23),I23&gt;=DATE(1950,1,1),I23&lt;=DATE(2099,12,31)),AND(ISNUMBER(F23),F23&gt;=DATE(1950,1,1),F23&lt;=DATE(2099,12,31))),I23&lt;F23,FALSE)),"Check inputs","OK"))))</f>
        <v/>
      </c>
    </row>
    <row r="24" spans="1:12" x14ac:dyDescent="0.25">
      <c r="A24" s="16"/>
      <c r="B24" s="18"/>
      <c r="C24" s="18"/>
      <c r="D24" s="16"/>
      <c r="E24" s="16"/>
      <c r="F24" s="17"/>
      <c r="G24" s="17"/>
      <c r="H24" s="16"/>
      <c r="I24" s="17"/>
      <c r="J24" s="20" t="str">
        <f>IF(NOT(COUNTA(A24:I24)&gt;0),"",IF(NOT(AND(ISNUMBER(F24),F24&gt;=DATE(1950,1,1),F24&lt;=DATE(2099,12,31))),"",IF(H24="Closed",IF(AND(ISNUMBER(I24),I24&gt;=DATE(1950,1,1),I24&lt;=DATE(2099,12,31)),I24-F24,""),IF(AND(ISNUMBER(Dashboard!$B$4),Dashboard!$B$4&gt;=DATE(1950,1,1),Dashboard!$B$4&lt;=DATE(2099,12,31)),Dashboard!$B$4-F24,""))))</f>
        <v/>
      </c>
      <c r="K24" s="22" t="str">
        <f>IF(NOT(COUNTA(A24:I24)&gt;0),"",IF(OR(NOT(AND(ISNUMBER(G24),G24&gt;=DATE(1950,1,1),G24&lt;=DATE(2099,12,31))),NOT(AND(ISNUMBER(Dashboard!$B$4),Dashboard!$B$4&gt;=DATE(1950,1,1),Dashboard!$B$4&lt;=DATE(2099,12,31)))),"",IF(AND(H24&lt;&gt;"Closed",G24&lt;Dashboard!$B$4),"Yes","No")))</f>
        <v/>
      </c>
      <c r="L24" s="22" t="str">
        <f>IF(NOT(COUNTA(A24:I24)&gt;0),"",IF(LEN(A24)=0,"Check ID",IF(SUMPRODUCT(--($A$2:$A$501=A24))&gt;1,"Duplicate ID",IF(OR(LEN(B24)=0,LEN(C24)=0,LEN(E24)=0,NOT(OR(D24="Mechanical",D24="Electrical",D24="Plumbing",D24="Controls",D24="Other")),NOT(AND(ISNUMBER(F24),F24&gt;=DATE(1950,1,1),F24&lt;=DATE(2099,12,31))),NOT(AND(ISNUMBER(G24),G24&gt;=DATE(1950,1,1),G24&lt;=DATE(2099,12,31))),NOT(OR(H24="Open",H24="Ready for review",H24="Closed")),IF(AND(AND(ISNUMBER(F24),F24&gt;=DATE(1950,1,1),F24&lt;=DATE(2099,12,31)),AND(ISNUMBER(G24),G24&gt;=DATE(1950,1,1),G24&lt;=DATE(2099,12,31))),G24&lt;F24,FALSE),AND(H24="Closed",LEN(I24)=0),AND(LEN(I24)&gt;0,NOT(AND(ISNUMBER(I24),I24&gt;=DATE(1950,1,1),I24&lt;=DATE(2099,12,31)))),IF(AND(AND(ISNUMBER(I24),I24&gt;=DATE(1950,1,1),I24&lt;=DATE(2099,12,31)),AND(ISNUMBER(F24),F24&gt;=DATE(1950,1,1),F24&lt;=DATE(2099,12,31))),I24&lt;F24,FALSE)),"Check inputs","OK"))))</f>
        <v/>
      </c>
    </row>
    <row r="25" spans="1:12" x14ac:dyDescent="0.25">
      <c r="A25" s="16"/>
      <c r="B25" s="18"/>
      <c r="C25" s="18"/>
      <c r="D25" s="16"/>
      <c r="E25" s="16"/>
      <c r="F25" s="17"/>
      <c r="G25" s="17"/>
      <c r="H25" s="16"/>
      <c r="I25" s="17"/>
      <c r="J25" s="20" t="str">
        <f>IF(NOT(COUNTA(A25:I25)&gt;0),"",IF(NOT(AND(ISNUMBER(F25),F25&gt;=DATE(1950,1,1),F25&lt;=DATE(2099,12,31))),"",IF(H25="Closed",IF(AND(ISNUMBER(I25),I25&gt;=DATE(1950,1,1),I25&lt;=DATE(2099,12,31)),I25-F25,""),IF(AND(ISNUMBER(Dashboard!$B$4),Dashboard!$B$4&gt;=DATE(1950,1,1),Dashboard!$B$4&lt;=DATE(2099,12,31)),Dashboard!$B$4-F25,""))))</f>
        <v/>
      </c>
      <c r="K25" s="22" t="str">
        <f>IF(NOT(COUNTA(A25:I25)&gt;0),"",IF(OR(NOT(AND(ISNUMBER(G25),G25&gt;=DATE(1950,1,1),G25&lt;=DATE(2099,12,31))),NOT(AND(ISNUMBER(Dashboard!$B$4),Dashboard!$B$4&gt;=DATE(1950,1,1),Dashboard!$B$4&lt;=DATE(2099,12,31)))),"",IF(AND(H25&lt;&gt;"Closed",G25&lt;Dashboard!$B$4),"Yes","No")))</f>
        <v/>
      </c>
      <c r="L25" s="22" t="str">
        <f>IF(NOT(COUNTA(A25:I25)&gt;0),"",IF(LEN(A25)=0,"Check ID",IF(SUMPRODUCT(--($A$2:$A$501=A25))&gt;1,"Duplicate ID",IF(OR(LEN(B25)=0,LEN(C25)=0,LEN(E25)=0,NOT(OR(D25="Mechanical",D25="Electrical",D25="Plumbing",D25="Controls",D25="Other")),NOT(AND(ISNUMBER(F25),F25&gt;=DATE(1950,1,1),F25&lt;=DATE(2099,12,31))),NOT(AND(ISNUMBER(G25),G25&gt;=DATE(1950,1,1),G25&lt;=DATE(2099,12,31))),NOT(OR(H25="Open",H25="Ready for review",H25="Closed")),IF(AND(AND(ISNUMBER(F25),F25&gt;=DATE(1950,1,1),F25&lt;=DATE(2099,12,31)),AND(ISNUMBER(G25),G25&gt;=DATE(1950,1,1),G25&lt;=DATE(2099,12,31))),G25&lt;F25,FALSE),AND(H25="Closed",LEN(I25)=0),AND(LEN(I25)&gt;0,NOT(AND(ISNUMBER(I25),I25&gt;=DATE(1950,1,1),I25&lt;=DATE(2099,12,31)))),IF(AND(AND(ISNUMBER(I25),I25&gt;=DATE(1950,1,1),I25&lt;=DATE(2099,12,31)),AND(ISNUMBER(F25),F25&gt;=DATE(1950,1,1),F25&lt;=DATE(2099,12,31))),I25&lt;F25,FALSE)),"Check inputs","OK"))))</f>
        <v/>
      </c>
    </row>
    <row r="26" spans="1:12" x14ac:dyDescent="0.25">
      <c r="A26" s="16"/>
      <c r="B26" s="18"/>
      <c r="C26" s="18"/>
      <c r="D26" s="16"/>
      <c r="E26" s="16"/>
      <c r="F26" s="17"/>
      <c r="G26" s="17"/>
      <c r="H26" s="16"/>
      <c r="I26" s="17"/>
      <c r="J26" s="20" t="str">
        <f>IF(NOT(COUNTA(A26:I26)&gt;0),"",IF(NOT(AND(ISNUMBER(F26),F26&gt;=DATE(1950,1,1),F26&lt;=DATE(2099,12,31))),"",IF(H26="Closed",IF(AND(ISNUMBER(I26),I26&gt;=DATE(1950,1,1),I26&lt;=DATE(2099,12,31)),I26-F26,""),IF(AND(ISNUMBER(Dashboard!$B$4),Dashboard!$B$4&gt;=DATE(1950,1,1),Dashboard!$B$4&lt;=DATE(2099,12,31)),Dashboard!$B$4-F26,""))))</f>
        <v/>
      </c>
      <c r="K26" s="22" t="str">
        <f>IF(NOT(COUNTA(A26:I26)&gt;0),"",IF(OR(NOT(AND(ISNUMBER(G26),G26&gt;=DATE(1950,1,1),G26&lt;=DATE(2099,12,31))),NOT(AND(ISNUMBER(Dashboard!$B$4),Dashboard!$B$4&gt;=DATE(1950,1,1),Dashboard!$B$4&lt;=DATE(2099,12,31)))),"",IF(AND(H26&lt;&gt;"Closed",G26&lt;Dashboard!$B$4),"Yes","No")))</f>
        <v/>
      </c>
      <c r="L26" s="22" t="str">
        <f>IF(NOT(COUNTA(A26:I26)&gt;0),"",IF(LEN(A26)=0,"Check ID",IF(SUMPRODUCT(--($A$2:$A$501=A26))&gt;1,"Duplicate ID",IF(OR(LEN(B26)=0,LEN(C26)=0,LEN(E26)=0,NOT(OR(D26="Mechanical",D26="Electrical",D26="Plumbing",D26="Controls",D26="Other")),NOT(AND(ISNUMBER(F26),F26&gt;=DATE(1950,1,1),F26&lt;=DATE(2099,12,31))),NOT(AND(ISNUMBER(G26),G26&gt;=DATE(1950,1,1),G26&lt;=DATE(2099,12,31))),NOT(OR(H26="Open",H26="Ready for review",H26="Closed")),IF(AND(AND(ISNUMBER(F26),F26&gt;=DATE(1950,1,1),F26&lt;=DATE(2099,12,31)),AND(ISNUMBER(G26),G26&gt;=DATE(1950,1,1),G26&lt;=DATE(2099,12,31))),G26&lt;F26,FALSE),AND(H26="Closed",LEN(I26)=0),AND(LEN(I26)&gt;0,NOT(AND(ISNUMBER(I26),I26&gt;=DATE(1950,1,1),I26&lt;=DATE(2099,12,31)))),IF(AND(AND(ISNUMBER(I26),I26&gt;=DATE(1950,1,1),I26&lt;=DATE(2099,12,31)),AND(ISNUMBER(F26),F26&gt;=DATE(1950,1,1),F26&lt;=DATE(2099,12,31))),I26&lt;F26,FALSE)),"Check inputs","OK"))))</f>
        <v/>
      </c>
    </row>
    <row r="27" spans="1:12" x14ac:dyDescent="0.25">
      <c r="A27" s="16"/>
      <c r="B27" s="18"/>
      <c r="C27" s="18"/>
      <c r="D27" s="16"/>
      <c r="E27" s="16"/>
      <c r="F27" s="17"/>
      <c r="G27" s="17"/>
      <c r="H27" s="16"/>
      <c r="I27" s="17"/>
      <c r="J27" s="20" t="str">
        <f>IF(NOT(COUNTA(A27:I27)&gt;0),"",IF(NOT(AND(ISNUMBER(F27),F27&gt;=DATE(1950,1,1),F27&lt;=DATE(2099,12,31))),"",IF(H27="Closed",IF(AND(ISNUMBER(I27),I27&gt;=DATE(1950,1,1),I27&lt;=DATE(2099,12,31)),I27-F27,""),IF(AND(ISNUMBER(Dashboard!$B$4),Dashboard!$B$4&gt;=DATE(1950,1,1),Dashboard!$B$4&lt;=DATE(2099,12,31)),Dashboard!$B$4-F27,""))))</f>
        <v/>
      </c>
      <c r="K27" s="22" t="str">
        <f>IF(NOT(COUNTA(A27:I27)&gt;0),"",IF(OR(NOT(AND(ISNUMBER(G27),G27&gt;=DATE(1950,1,1),G27&lt;=DATE(2099,12,31))),NOT(AND(ISNUMBER(Dashboard!$B$4),Dashboard!$B$4&gt;=DATE(1950,1,1),Dashboard!$B$4&lt;=DATE(2099,12,31)))),"",IF(AND(H27&lt;&gt;"Closed",G27&lt;Dashboard!$B$4),"Yes","No")))</f>
        <v/>
      </c>
      <c r="L27" s="22" t="str">
        <f>IF(NOT(COUNTA(A27:I27)&gt;0),"",IF(LEN(A27)=0,"Check ID",IF(SUMPRODUCT(--($A$2:$A$501=A27))&gt;1,"Duplicate ID",IF(OR(LEN(B27)=0,LEN(C27)=0,LEN(E27)=0,NOT(OR(D27="Mechanical",D27="Electrical",D27="Plumbing",D27="Controls",D27="Other")),NOT(AND(ISNUMBER(F27),F27&gt;=DATE(1950,1,1),F27&lt;=DATE(2099,12,31))),NOT(AND(ISNUMBER(G27),G27&gt;=DATE(1950,1,1),G27&lt;=DATE(2099,12,31))),NOT(OR(H27="Open",H27="Ready for review",H27="Closed")),IF(AND(AND(ISNUMBER(F27),F27&gt;=DATE(1950,1,1),F27&lt;=DATE(2099,12,31)),AND(ISNUMBER(G27),G27&gt;=DATE(1950,1,1),G27&lt;=DATE(2099,12,31))),G27&lt;F27,FALSE),AND(H27="Closed",LEN(I27)=0),AND(LEN(I27)&gt;0,NOT(AND(ISNUMBER(I27),I27&gt;=DATE(1950,1,1),I27&lt;=DATE(2099,12,31)))),IF(AND(AND(ISNUMBER(I27),I27&gt;=DATE(1950,1,1),I27&lt;=DATE(2099,12,31)),AND(ISNUMBER(F27),F27&gt;=DATE(1950,1,1),F27&lt;=DATE(2099,12,31))),I27&lt;F27,FALSE)),"Check inputs","OK"))))</f>
        <v/>
      </c>
    </row>
    <row r="28" spans="1:12" x14ac:dyDescent="0.25">
      <c r="A28" s="16"/>
      <c r="B28" s="18"/>
      <c r="C28" s="18"/>
      <c r="D28" s="16"/>
      <c r="E28" s="16"/>
      <c r="F28" s="17"/>
      <c r="G28" s="17"/>
      <c r="H28" s="16"/>
      <c r="I28" s="17"/>
      <c r="J28" s="20" t="str">
        <f>IF(NOT(COUNTA(A28:I28)&gt;0),"",IF(NOT(AND(ISNUMBER(F28),F28&gt;=DATE(1950,1,1),F28&lt;=DATE(2099,12,31))),"",IF(H28="Closed",IF(AND(ISNUMBER(I28),I28&gt;=DATE(1950,1,1),I28&lt;=DATE(2099,12,31)),I28-F28,""),IF(AND(ISNUMBER(Dashboard!$B$4),Dashboard!$B$4&gt;=DATE(1950,1,1),Dashboard!$B$4&lt;=DATE(2099,12,31)),Dashboard!$B$4-F28,""))))</f>
        <v/>
      </c>
      <c r="K28" s="22" t="str">
        <f>IF(NOT(COUNTA(A28:I28)&gt;0),"",IF(OR(NOT(AND(ISNUMBER(G28),G28&gt;=DATE(1950,1,1),G28&lt;=DATE(2099,12,31))),NOT(AND(ISNUMBER(Dashboard!$B$4),Dashboard!$B$4&gt;=DATE(1950,1,1),Dashboard!$B$4&lt;=DATE(2099,12,31)))),"",IF(AND(H28&lt;&gt;"Closed",G28&lt;Dashboard!$B$4),"Yes","No")))</f>
        <v/>
      </c>
      <c r="L28" s="22" t="str">
        <f>IF(NOT(COUNTA(A28:I28)&gt;0),"",IF(LEN(A28)=0,"Check ID",IF(SUMPRODUCT(--($A$2:$A$501=A28))&gt;1,"Duplicate ID",IF(OR(LEN(B28)=0,LEN(C28)=0,LEN(E28)=0,NOT(OR(D28="Mechanical",D28="Electrical",D28="Plumbing",D28="Controls",D28="Other")),NOT(AND(ISNUMBER(F28),F28&gt;=DATE(1950,1,1),F28&lt;=DATE(2099,12,31))),NOT(AND(ISNUMBER(G28),G28&gt;=DATE(1950,1,1),G28&lt;=DATE(2099,12,31))),NOT(OR(H28="Open",H28="Ready for review",H28="Closed")),IF(AND(AND(ISNUMBER(F28),F28&gt;=DATE(1950,1,1),F28&lt;=DATE(2099,12,31)),AND(ISNUMBER(G28),G28&gt;=DATE(1950,1,1),G28&lt;=DATE(2099,12,31))),G28&lt;F28,FALSE),AND(H28="Closed",LEN(I28)=0),AND(LEN(I28)&gt;0,NOT(AND(ISNUMBER(I28),I28&gt;=DATE(1950,1,1),I28&lt;=DATE(2099,12,31)))),IF(AND(AND(ISNUMBER(I28),I28&gt;=DATE(1950,1,1),I28&lt;=DATE(2099,12,31)),AND(ISNUMBER(F28),F28&gt;=DATE(1950,1,1),F28&lt;=DATE(2099,12,31))),I28&lt;F28,FALSE)),"Check inputs","OK"))))</f>
        <v/>
      </c>
    </row>
    <row r="29" spans="1:12" x14ac:dyDescent="0.25">
      <c r="A29" s="16"/>
      <c r="B29" s="18"/>
      <c r="C29" s="18"/>
      <c r="D29" s="16"/>
      <c r="E29" s="16"/>
      <c r="F29" s="17"/>
      <c r="G29" s="17"/>
      <c r="H29" s="16"/>
      <c r="I29" s="17"/>
      <c r="J29" s="20" t="str">
        <f>IF(NOT(COUNTA(A29:I29)&gt;0),"",IF(NOT(AND(ISNUMBER(F29),F29&gt;=DATE(1950,1,1),F29&lt;=DATE(2099,12,31))),"",IF(H29="Closed",IF(AND(ISNUMBER(I29),I29&gt;=DATE(1950,1,1),I29&lt;=DATE(2099,12,31)),I29-F29,""),IF(AND(ISNUMBER(Dashboard!$B$4),Dashboard!$B$4&gt;=DATE(1950,1,1),Dashboard!$B$4&lt;=DATE(2099,12,31)),Dashboard!$B$4-F29,""))))</f>
        <v/>
      </c>
      <c r="K29" s="22" t="str">
        <f>IF(NOT(COUNTA(A29:I29)&gt;0),"",IF(OR(NOT(AND(ISNUMBER(G29),G29&gt;=DATE(1950,1,1),G29&lt;=DATE(2099,12,31))),NOT(AND(ISNUMBER(Dashboard!$B$4),Dashboard!$B$4&gt;=DATE(1950,1,1),Dashboard!$B$4&lt;=DATE(2099,12,31)))),"",IF(AND(H29&lt;&gt;"Closed",G29&lt;Dashboard!$B$4),"Yes","No")))</f>
        <v/>
      </c>
      <c r="L29" s="22" t="str">
        <f>IF(NOT(COUNTA(A29:I29)&gt;0),"",IF(LEN(A29)=0,"Check ID",IF(SUMPRODUCT(--($A$2:$A$501=A29))&gt;1,"Duplicate ID",IF(OR(LEN(B29)=0,LEN(C29)=0,LEN(E29)=0,NOT(OR(D29="Mechanical",D29="Electrical",D29="Plumbing",D29="Controls",D29="Other")),NOT(AND(ISNUMBER(F29),F29&gt;=DATE(1950,1,1),F29&lt;=DATE(2099,12,31))),NOT(AND(ISNUMBER(G29),G29&gt;=DATE(1950,1,1),G29&lt;=DATE(2099,12,31))),NOT(OR(H29="Open",H29="Ready for review",H29="Closed")),IF(AND(AND(ISNUMBER(F29),F29&gt;=DATE(1950,1,1),F29&lt;=DATE(2099,12,31)),AND(ISNUMBER(G29),G29&gt;=DATE(1950,1,1),G29&lt;=DATE(2099,12,31))),G29&lt;F29,FALSE),AND(H29="Closed",LEN(I29)=0),AND(LEN(I29)&gt;0,NOT(AND(ISNUMBER(I29),I29&gt;=DATE(1950,1,1),I29&lt;=DATE(2099,12,31)))),IF(AND(AND(ISNUMBER(I29),I29&gt;=DATE(1950,1,1),I29&lt;=DATE(2099,12,31)),AND(ISNUMBER(F29),F29&gt;=DATE(1950,1,1),F29&lt;=DATE(2099,12,31))),I29&lt;F29,FALSE)),"Check inputs","OK"))))</f>
        <v/>
      </c>
    </row>
    <row r="30" spans="1:12" x14ac:dyDescent="0.25">
      <c r="A30" s="16"/>
      <c r="B30" s="18"/>
      <c r="C30" s="18"/>
      <c r="D30" s="16"/>
      <c r="E30" s="16"/>
      <c r="F30" s="17"/>
      <c r="G30" s="17"/>
      <c r="H30" s="16"/>
      <c r="I30" s="17"/>
      <c r="J30" s="20" t="str">
        <f>IF(NOT(COUNTA(A30:I30)&gt;0),"",IF(NOT(AND(ISNUMBER(F30),F30&gt;=DATE(1950,1,1),F30&lt;=DATE(2099,12,31))),"",IF(H30="Closed",IF(AND(ISNUMBER(I30),I30&gt;=DATE(1950,1,1),I30&lt;=DATE(2099,12,31)),I30-F30,""),IF(AND(ISNUMBER(Dashboard!$B$4),Dashboard!$B$4&gt;=DATE(1950,1,1),Dashboard!$B$4&lt;=DATE(2099,12,31)),Dashboard!$B$4-F30,""))))</f>
        <v/>
      </c>
      <c r="K30" s="22" t="str">
        <f>IF(NOT(COUNTA(A30:I30)&gt;0),"",IF(OR(NOT(AND(ISNUMBER(G30),G30&gt;=DATE(1950,1,1),G30&lt;=DATE(2099,12,31))),NOT(AND(ISNUMBER(Dashboard!$B$4),Dashboard!$B$4&gt;=DATE(1950,1,1),Dashboard!$B$4&lt;=DATE(2099,12,31)))),"",IF(AND(H30&lt;&gt;"Closed",G30&lt;Dashboard!$B$4),"Yes","No")))</f>
        <v/>
      </c>
      <c r="L30" s="22" t="str">
        <f>IF(NOT(COUNTA(A30:I30)&gt;0),"",IF(LEN(A30)=0,"Check ID",IF(SUMPRODUCT(--($A$2:$A$501=A30))&gt;1,"Duplicate ID",IF(OR(LEN(B30)=0,LEN(C30)=0,LEN(E30)=0,NOT(OR(D30="Mechanical",D30="Electrical",D30="Plumbing",D30="Controls",D30="Other")),NOT(AND(ISNUMBER(F30),F30&gt;=DATE(1950,1,1),F30&lt;=DATE(2099,12,31))),NOT(AND(ISNUMBER(G30),G30&gt;=DATE(1950,1,1),G30&lt;=DATE(2099,12,31))),NOT(OR(H30="Open",H30="Ready for review",H30="Closed")),IF(AND(AND(ISNUMBER(F30),F30&gt;=DATE(1950,1,1),F30&lt;=DATE(2099,12,31)),AND(ISNUMBER(G30),G30&gt;=DATE(1950,1,1),G30&lt;=DATE(2099,12,31))),G30&lt;F30,FALSE),AND(H30="Closed",LEN(I30)=0),AND(LEN(I30)&gt;0,NOT(AND(ISNUMBER(I30),I30&gt;=DATE(1950,1,1),I30&lt;=DATE(2099,12,31)))),IF(AND(AND(ISNUMBER(I30),I30&gt;=DATE(1950,1,1),I30&lt;=DATE(2099,12,31)),AND(ISNUMBER(F30),F30&gt;=DATE(1950,1,1),F30&lt;=DATE(2099,12,31))),I30&lt;F30,FALSE)),"Check inputs","OK"))))</f>
        <v/>
      </c>
    </row>
    <row r="31" spans="1:12" x14ac:dyDescent="0.25">
      <c r="A31" s="16"/>
      <c r="B31" s="18"/>
      <c r="C31" s="18"/>
      <c r="D31" s="16"/>
      <c r="E31" s="16"/>
      <c r="F31" s="17"/>
      <c r="G31" s="17"/>
      <c r="H31" s="16"/>
      <c r="I31" s="17"/>
      <c r="J31" s="20" t="str">
        <f>IF(NOT(COUNTA(A31:I31)&gt;0),"",IF(NOT(AND(ISNUMBER(F31),F31&gt;=DATE(1950,1,1),F31&lt;=DATE(2099,12,31))),"",IF(H31="Closed",IF(AND(ISNUMBER(I31),I31&gt;=DATE(1950,1,1),I31&lt;=DATE(2099,12,31)),I31-F31,""),IF(AND(ISNUMBER(Dashboard!$B$4),Dashboard!$B$4&gt;=DATE(1950,1,1),Dashboard!$B$4&lt;=DATE(2099,12,31)),Dashboard!$B$4-F31,""))))</f>
        <v/>
      </c>
      <c r="K31" s="22" t="str">
        <f>IF(NOT(COUNTA(A31:I31)&gt;0),"",IF(OR(NOT(AND(ISNUMBER(G31),G31&gt;=DATE(1950,1,1),G31&lt;=DATE(2099,12,31))),NOT(AND(ISNUMBER(Dashboard!$B$4),Dashboard!$B$4&gt;=DATE(1950,1,1),Dashboard!$B$4&lt;=DATE(2099,12,31)))),"",IF(AND(H31&lt;&gt;"Closed",G31&lt;Dashboard!$B$4),"Yes","No")))</f>
        <v/>
      </c>
      <c r="L31" s="22" t="str">
        <f>IF(NOT(COUNTA(A31:I31)&gt;0),"",IF(LEN(A31)=0,"Check ID",IF(SUMPRODUCT(--($A$2:$A$501=A31))&gt;1,"Duplicate ID",IF(OR(LEN(B31)=0,LEN(C31)=0,LEN(E31)=0,NOT(OR(D31="Mechanical",D31="Electrical",D31="Plumbing",D31="Controls",D31="Other")),NOT(AND(ISNUMBER(F31),F31&gt;=DATE(1950,1,1),F31&lt;=DATE(2099,12,31))),NOT(AND(ISNUMBER(G31),G31&gt;=DATE(1950,1,1),G31&lt;=DATE(2099,12,31))),NOT(OR(H31="Open",H31="Ready for review",H31="Closed")),IF(AND(AND(ISNUMBER(F31),F31&gt;=DATE(1950,1,1),F31&lt;=DATE(2099,12,31)),AND(ISNUMBER(G31),G31&gt;=DATE(1950,1,1),G31&lt;=DATE(2099,12,31))),G31&lt;F31,FALSE),AND(H31="Closed",LEN(I31)=0),AND(LEN(I31)&gt;0,NOT(AND(ISNUMBER(I31),I31&gt;=DATE(1950,1,1),I31&lt;=DATE(2099,12,31)))),IF(AND(AND(ISNUMBER(I31),I31&gt;=DATE(1950,1,1),I31&lt;=DATE(2099,12,31)),AND(ISNUMBER(F31),F31&gt;=DATE(1950,1,1),F31&lt;=DATE(2099,12,31))),I31&lt;F31,FALSE)),"Check inputs","OK"))))</f>
        <v/>
      </c>
    </row>
    <row r="32" spans="1:12" x14ac:dyDescent="0.25">
      <c r="A32" s="16"/>
      <c r="B32" s="18"/>
      <c r="C32" s="18"/>
      <c r="D32" s="16"/>
      <c r="E32" s="16"/>
      <c r="F32" s="17"/>
      <c r="G32" s="17"/>
      <c r="H32" s="16"/>
      <c r="I32" s="17"/>
      <c r="J32" s="20" t="str">
        <f>IF(NOT(COUNTA(A32:I32)&gt;0),"",IF(NOT(AND(ISNUMBER(F32),F32&gt;=DATE(1950,1,1),F32&lt;=DATE(2099,12,31))),"",IF(H32="Closed",IF(AND(ISNUMBER(I32),I32&gt;=DATE(1950,1,1),I32&lt;=DATE(2099,12,31)),I32-F32,""),IF(AND(ISNUMBER(Dashboard!$B$4),Dashboard!$B$4&gt;=DATE(1950,1,1),Dashboard!$B$4&lt;=DATE(2099,12,31)),Dashboard!$B$4-F32,""))))</f>
        <v/>
      </c>
      <c r="K32" s="22" t="str">
        <f>IF(NOT(COUNTA(A32:I32)&gt;0),"",IF(OR(NOT(AND(ISNUMBER(G32),G32&gt;=DATE(1950,1,1),G32&lt;=DATE(2099,12,31))),NOT(AND(ISNUMBER(Dashboard!$B$4),Dashboard!$B$4&gt;=DATE(1950,1,1),Dashboard!$B$4&lt;=DATE(2099,12,31)))),"",IF(AND(H32&lt;&gt;"Closed",G32&lt;Dashboard!$B$4),"Yes","No")))</f>
        <v/>
      </c>
      <c r="L32" s="22" t="str">
        <f>IF(NOT(COUNTA(A32:I32)&gt;0),"",IF(LEN(A32)=0,"Check ID",IF(SUMPRODUCT(--($A$2:$A$501=A32))&gt;1,"Duplicate ID",IF(OR(LEN(B32)=0,LEN(C32)=0,LEN(E32)=0,NOT(OR(D32="Mechanical",D32="Electrical",D32="Plumbing",D32="Controls",D32="Other")),NOT(AND(ISNUMBER(F32),F32&gt;=DATE(1950,1,1),F32&lt;=DATE(2099,12,31))),NOT(AND(ISNUMBER(G32),G32&gt;=DATE(1950,1,1),G32&lt;=DATE(2099,12,31))),NOT(OR(H32="Open",H32="Ready for review",H32="Closed")),IF(AND(AND(ISNUMBER(F32),F32&gt;=DATE(1950,1,1),F32&lt;=DATE(2099,12,31)),AND(ISNUMBER(G32),G32&gt;=DATE(1950,1,1),G32&lt;=DATE(2099,12,31))),G32&lt;F32,FALSE),AND(H32="Closed",LEN(I32)=0),AND(LEN(I32)&gt;0,NOT(AND(ISNUMBER(I32),I32&gt;=DATE(1950,1,1),I32&lt;=DATE(2099,12,31)))),IF(AND(AND(ISNUMBER(I32),I32&gt;=DATE(1950,1,1),I32&lt;=DATE(2099,12,31)),AND(ISNUMBER(F32),F32&gt;=DATE(1950,1,1),F32&lt;=DATE(2099,12,31))),I32&lt;F32,FALSE)),"Check inputs","OK"))))</f>
        <v/>
      </c>
    </row>
    <row r="33" spans="1:12" x14ac:dyDescent="0.25">
      <c r="A33" s="16"/>
      <c r="B33" s="18"/>
      <c r="C33" s="18"/>
      <c r="D33" s="16"/>
      <c r="E33" s="16"/>
      <c r="F33" s="17"/>
      <c r="G33" s="17"/>
      <c r="H33" s="16"/>
      <c r="I33" s="17"/>
      <c r="J33" s="20" t="str">
        <f>IF(NOT(COUNTA(A33:I33)&gt;0),"",IF(NOT(AND(ISNUMBER(F33),F33&gt;=DATE(1950,1,1),F33&lt;=DATE(2099,12,31))),"",IF(H33="Closed",IF(AND(ISNUMBER(I33),I33&gt;=DATE(1950,1,1),I33&lt;=DATE(2099,12,31)),I33-F33,""),IF(AND(ISNUMBER(Dashboard!$B$4),Dashboard!$B$4&gt;=DATE(1950,1,1),Dashboard!$B$4&lt;=DATE(2099,12,31)),Dashboard!$B$4-F33,""))))</f>
        <v/>
      </c>
      <c r="K33" s="22" t="str">
        <f>IF(NOT(COUNTA(A33:I33)&gt;0),"",IF(OR(NOT(AND(ISNUMBER(G33),G33&gt;=DATE(1950,1,1),G33&lt;=DATE(2099,12,31))),NOT(AND(ISNUMBER(Dashboard!$B$4),Dashboard!$B$4&gt;=DATE(1950,1,1),Dashboard!$B$4&lt;=DATE(2099,12,31)))),"",IF(AND(H33&lt;&gt;"Closed",G33&lt;Dashboard!$B$4),"Yes","No")))</f>
        <v/>
      </c>
      <c r="L33" s="22" t="str">
        <f>IF(NOT(COUNTA(A33:I33)&gt;0),"",IF(LEN(A33)=0,"Check ID",IF(SUMPRODUCT(--($A$2:$A$501=A33))&gt;1,"Duplicate ID",IF(OR(LEN(B33)=0,LEN(C33)=0,LEN(E33)=0,NOT(OR(D33="Mechanical",D33="Electrical",D33="Plumbing",D33="Controls",D33="Other")),NOT(AND(ISNUMBER(F33),F33&gt;=DATE(1950,1,1),F33&lt;=DATE(2099,12,31))),NOT(AND(ISNUMBER(G33),G33&gt;=DATE(1950,1,1),G33&lt;=DATE(2099,12,31))),NOT(OR(H33="Open",H33="Ready for review",H33="Closed")),IF(AND(AND(ISNUMBER(F33),F33&gt;=DATE(1950,1,1),F33&lt;=DATE(2099,12,31)),AND(ISNUMBER(G33),G33&gt;=DATE(1950,1,1),G33&lt;=DATE(2099,12,31))),G33&lt;F33,FALSE),AND(H33="Closed",LEN(I33)=0),AND(LEN(I33)&gt;0,NOT(AND(ISNUMBER(I33),I33&gt;=DATE(1950,1,1),I33&lt;=DATE(2099,12,31)))),IF(AND(AND(ISNUMBER(I33),I33&gt;=DATE(1950,1,1),I33&lt;=DATE(2099,12,31)),AND(ISNUMBER(F33),F33&gt;=DATE(1950,1,1),F33&lt;=DATE(2099,12,31))),I33&lt;F33,FALSE)),"Check inputs","OK"))))</f>
        <v/>
      </c>
    </row>
    <row r="34" spans="1:12" x14ac:dyDescent="0.25">
      <c r="A34" s="16"/>
      <c r="B34" s="18"/>
      <c r="C34" s="18"/>
      <c r="D34" s="16"/>
      <c r="E34" s="16"/>
      <c r="F34" s="17"/>
      <c r="G34" s="17"/>
      <c r="H34" s="16"/>
      <c r="I34" s="17"/>
      <c r="J34" s="20" t="str">
        <f>IF(NOT(COUNTA(A34:I34)&gt;0),"",IF(NOT(AND(ISNUMBER(F34),F34&gt;=DATE(1950,1,1),F34&lt;=DATE(2099,12,31))),"",IF(H34="Closed",IF(AND(ISNUMBER(I34),I34&gt;=DATE(1950,1,1),I34&lt;=DATE(2099,12,31)),I34-F34,""),IF(AND(ISNUMBER(Dashboard!$B$4),Dashboard!$B$4&gt;=DATE(1950,1,1),Dashboard!$B$4&lt;=DATE(2099,12,31)),Dashboard!$B$4-F34,""))))</f>
        <v/>
      </c>
      <c r="K34" s="22" t="str">
        <f>IF(NOT(COUNTA(A34:I34)&gt;0),"",IF(OR(NOT(AND(ISNUMBER(G34),G34&gt;=DATE(1950,1,1),G34&lt;=DATE(2099,12,31))),NOT(AND(ISNUMBER(Dashboard!$B$4),Dashboard!$B$4&gt;=DATE(1950,1,1),Dashboard!$B$4&lt;=DATE(2099,12,31)))),"",IF(AND(H34&lt;&gt;"Closed",G34&lt;Dashboard!$B$4),"Yes","No")))</f>
        <v/>
      </c>
      <c r="L34" s="22" t="str">
        <f>IF(NOT(COUNTA(A34:I34)&gt;0),"",IF(LEN(A34)=0,"Check ID",IF(SUMPRODUCT(--($A$2:$A$501=A34))&gt;1,"Duplicate ID",IF(OR(LEN(B34)=0,LEN(C34)=0,LEN(E34)=0,NOT(OR(D34="Mechanical",D34="Electrical",D34="Plumbing",D34="Controls",D34="Other")),NOT(AND(ISNUMBER(F34),F34&gt;=DATE(1950,1,1),F34&lt;=DATE(2099,12,31))),NOT(AND(ISNUMBER(G34),G34&gt;=DATE(1950,1,1),G34&lt;=DATE(2099,12,31))),NOT(OR(H34="Open",H34="Ready for review",H34="Closed")),IF(AND(AND(ISNUMBER(F34),F34&gt;=DATE(1950,1,1),F34&lt;=DATE(2099,12,31)),AND(ISNUMBER(G34),G34&gt;=DATE(1950,1,1),G34&lt;=DATE(2099,12,31))),G34&lt;F34,FALSE),AND(H34="Closed",LEN(I34)=0),AND(LEN(I34)&gt;0,NOT(AND(ISNUMBER(I34),I34&gt;=DATE(1950,1,1),I34&lt;=DATE(2099,12,31)))),IF(AND(AND(ISNUMBER(I34),I34&gt;=DATE(1950,1,1),I34&lt;=DATE(2099,12,31)),AND(ISNUMBER(F34),F34&gt;=DATE(1950,1,1),F34&lt;=DATE(2099,12,31))),I34&lt;F34,FALSE)),"Check inputs","OK"))))</f>
        <v/>
      </c>
    </row>
    <row r="35" spans="1:12" x14ac:dyDescent="0.25">
      <c r="A35" s="16"/>
      <c r="B35" s="18"/>
      <c r="C35" s="18"/>
      <c r="D35" s="16"/>
      <c r="E35" s="16"/>
      <c r="F35" s="17"/>
      <c r="G35" s="17"/>
      <c r="H35" s="16"/>
      <c r="I35" s="17"/>
      <c r="J35" s="20" t="str">
        <f>IF(NOT(COUNTA(A35:I35)&gt;0),"",IF(NOT(AND(ISNUMBER(F35),F35&gt;=DATE(1950,1,1),F35&lt;=DATE(2099,12,31))),"",IF(H35="Closed",IF(AND(ISNUMBER(I35),I35&gt;=DATE(1950,1,1),I35&lt;=DATE(2099,12,31)),I35-F35,""),IF(AND(ISNUMBER(Dashboard!$B$4),Dashboard!$B$4&gt;=DATE(1950,1,1),Dashboard!$B$4&lt;=DATE(2099,12,31)),Dashboard!$B$4-F35,""))))</f>
        <v/>
      </c>
      <c r="K35" s="22" t="str">
        <f>IF(NOT(COUNTA(A35:I35)&gt;0),"",IF(OR(NOT(AND(ISNUMBER(G35),G35&gt;=DATE(1950,1,1),G35&lt;=DATE(2099,12,31))),NOT(AND(ISNUMBER(Dashboard!$B$4),Dashboard!$B$4&gt;=DATE(1950,1,1),Dashboard!$B$4&lt;=DATE(2099,12,31)))),"",IF(AND(H35&lt;&gt;"Closed",G35&lt;Dashboard!$B$4),"Yes","No")))</f>
        <v/>
      </c>
      <c r="L35" s="22" t="str">
        <f>IF(NOT(COUNTA(A35:I35)&gt;0),"",IF(LEN(A35)=0,"Check ID",IF(SUMPRODUCT(--($A$2:$A$501=A35))&gt;1,"Duplicate ID",IF(OR(LEN(B35)=0,LEN(C35)=0,LEN(E35)=0,NOT(OR(D35="Mechanical",D35="Electrical",D35="Plumbing",D35="Controls",D35="Other")),NOT(AND(ISNUMBER(F35),F35&gt;=DATE(1950,1,1),F35&lt;=DATE(2099,12,31))),NOT(AND(ISNUMBER(G35),G35&gt;=DATE(1950,1,1),G35&lt;=DATE(2099,12,31))),NOT(OR(H35="Open",H35="Ready for review",H35="Closed")),IF(AND(AND(ISNUMBER(F35),F35&gt;=DATE(1950,1,1),F35&lt;=DATE(2099,12,31)),AND(ISNUMBER(G35),G35&gt;=DATE(1950,1,1),G35&lt;=DATE(2099,12,31))),G35&lt;F35,FALSE),AND(H35="Closed",LEN(I35)=0),AND(LEN(I35)&gt;0,NOT(AND(ISNUMBER(I35),I35&gt;=DATE(1950,1,1),I35&lt;=DATE(2099,12,31)))),IF(AND(AND(ISNUMBER(I35),I35&gt;=DATE(1950,1,1),I35&lt;=DATE(2099,12,31)),AND(ISNUMBER(F35),F35&gt;=DATE(1950,1,1),F35&lt;=DATE(2099,12,31))),I35&lt;F35,FALSE)),"Check inputs","OK"))))</f>
        <v/>
      </c>
    </row>
    <row r="36" spans="1:12" x14ac:dyDescent="0.25">
      <c r="A36" s="16"/>
      <c r="B36" s="18"/>
      <c r="C36" s="18"/>
      <c r="D36" s="16"/>
      <c r="E36" s="16"/>
      <c r="F36" s="17"/>
      <c r="G36" s="17"/>
      <c r="H36" s="16"/>
      <c r="I36" s="17"/>
      <c r="J36" s="20" t="str">
        <f>IF(NOT(COUNTA(A36:I36)&gt;0),"",IF(NOT(AND(ISNUMBER(F36),F36&gt;=DATE(1950,1,1),F36&lt;=DATE(2099,12,31))),"",IF(H36="Closed",IF(AND(ISNUMBER(I36),I36&gt;=DATE(1950,1,1),I36&lt;=DATE(2099,12,31)),I36-F36,""),IF(AND(ISNUMBER(Dashboard!$B$4),Dashboard!$B$4&gt;=DATE(1950,1,1),Dashboard!$B$4&lt;=DATE(2099,12,31)),Dashboard!$B$4-F36,""))))</f>
        <v/>
      </c>
      <c r="K36" s="22" t="str">
        <f>IF(NOT(COUNTA(A36:I36)&gt;0),"",IF(OR(NOT(AND(ISNUMBER(G36),G36&gt;=DATE(1950,1,1),G36&lt;=DATE(2099,12,31))),NOT(AND(ISNUMBER(Dashboard!$B$4),Dashboard!$B$4&gt;=DATE(1950,1,1),Dashboard!$B$4&lt;=DATE(2099,12,31)))),"",IF(AND(H36&lt;&gt;"Closed",G36&lt;Dashboard!$B$4),"Yes","No")))</f>
        <v/>
      </c>
      <c r="L36" s="22" t="str">
        <f>IF(NOT(COUNTA(A36:I36)&gt;0),"",IF(LEN(A36)=0,"Check ID",IF(SUMPRODUCT(--($A$2:$A$501=A36))&gt;1,"Duplicate ID",IF(OR(LEN(B36)=0,LEN(C36)=0,LEN(E36)=0,NOT(OR(D36="Mechanical",D36="Electrical",D36="Plumbing",D36="Controls",D36="Other")),NOT(AND(ISNUMBER(F36),F36&gt;=DATE(1950,1,1),F36&lt;=DATE(2099,12,31))),NOT(AND(ISNUMBER(G36),G36&gt;=DATE(1950,1,1),G36&lt;=DATE(2099,12,31))),NOT(OR(H36="Open",H36="Ready for review",H36="Closed")),IF(AND(AND(ISNUMBER(F36),F36&gt;=DATE(1950,1,1),F36&lt;=DATE(2099,12,31)),AND(ISNUMBER(G36),G36&gt;=DATE(1950,1,1),G36&lt;=DATE(2099,12,31))),G36&lt;F36,FALSE),AND(H36="Closed",LEN(I36)=0),AND(LEN(I36)&gt;0,NOT(AND(ISNUMBER(I36),I36&gt;=DATE(1950,1,1),I36&lt;=DATE(2099,12,31)))),IF(AND(AND(ISNUMBER(I36),I36&gt;=DATE(1950,1,1),I36&lt;=DATE(2099,12,31)),AND(ISNUMBER(F36),F36&gt;=DATE(1950,1,1),F36&lt;=DATE(2099,12,31))),I36&lt;F36,FALSE)),"Check inputs","OK"))))</f>
        <v/>
      </c>
    </row>
    <row r="37" spans="1:12" x14ac:dyDescent="0.25">
      <c r="A37" s="16"/>
      <c r="B37" s="18"/>
      <c r="C37" s="18"/>
      <c r="D37" s="16"/>
      <c r="E37" s="16"/>
      <c r="F37" s="17"/>
      <c r="G37" s="17"/>
      <c r="H37" s="16"/>
      <c r="I37" s="17"/>
      <c r="J37" s="20" t="str">
        <f>IF(NOT(COUNTA(A37:I37)&gt;0),"",IF(NOT(AND(ISNUMBER(F37),F37&gt;=DATE(1950,1,1),F37&lt;=DATE(2099,12,31))),"",IF(H37="Closed",IF(AND(ISNUMBER(I37),I37&gt;=DATE(1950,1,1),I37&lt;=DATE(2099,12,31)),I37-F37,""),IF(AND(ISNUMBER(Dashboard!$B$4),Dashboard!$B$4&gt;=DATE(1950,1,1),Dashboard!$B$4&lt;=DATE(2099,12,31)),Dashboard!$B$4-F37,""))))</f>
        <v/>
      </c>
      <c r="K37" s="22" t="str">
        <f>IF(NOT(COUNTA(A37:I37)&gt;0),"",IF(OR(NOT(AND(ISNUMBER(G37),G37&gt;=DATE(1950,1,1),G37&lt;=DATE(2099,12,31))),NOT(AND(ISNUMBER(Dashboard!$B$4),Dashboard!$B$4&gt;=DATE(1950,1,1),Dashboard!$B$4&lt;=DATE(2099,12,31)))),"",IF(AND(H37&lt;&gt;"Closed",G37&lt;Dashboard!$B$4),"Yes","No")))</f>
        <v/>
      </c>
      <c r="L37" s="22" t="str">
        <f>IF(NOT(COUNTA(A37:I37)&gt;0),"",IF(LEN(A37)=0,"Check ID",IF(SUMPRODUCT(--($A$2:$A$501=A37))&gt;1,"Duplicate ID",IF(OR(LEN(B37)=0,LEN(C37)=0,LEN(E37)=0,NOT(OR(D37="Mechanical",D37="Electrical",D37="Plumbing",D37="Controls",D37="Other")),NOT(AND(ISNUMBER(F37),F37&gt;=DATE(1950,1,1),F37&lt;=DATE(2099,12,31))),NOT(AND(ISNUMBER(G37),G37&gt;=DATE(1950,1,1),G37&lt;=DATE(2099,12,31))),NOT(OR(H37="Open",H37="Ready for review",H37="Closed")),IF(AND(AND(ISNUMBER(F37),F37&gt;=DATE(1950,1,1),F37&lt;=DATE(2099,12,31)),AND(ISNUMBER(G37),G37&gt;=DATE(1950,1,1),G37&lt;=DATE(2099,12,31))),G37&lt;F37,FALSE),AND(H37="Closed",LEN(I37)=0),AND(LEN(I37)&gt;0,NOT(AND(ISNUMBER(I37),I37&gt;=DATE(1950,1,1),I37&lt;=DATE(2099,12,31)))),IF(AND(AND(ISNUMBER(I37),I37&gt;=DATE(1950,1,1),I37&lt;=DATE(2099,12,31)),AND(ISNUMBER(F37),F37&gt;=DATE(1950,1,1),F37&lt;=DATE(2099,12,31))),I37&lt;F37,FALSE)),"Check inputs","OK"))))</f>
        <v/>
      </c>
    </row>
    <row r="38" spans="1:12" x14ac:dyDescent="0.25">
      <c r="A38" s="16"/>
      <c r="B38" s="18"/>
      <c r="C38" s="18"/>
      <c r="D38" s="16"/>
      <c r="E38" s="16"/>
      <c r="F38" s="17"/>
      <c r="G38" s="17"/>
      <c r="H38" s="16"/>
      <c r="I38" s="17"/>
      <c r="J38" s="20" t="str">
        <f>IF(NOT(COUNTA(A38:I38)&gt;0),"",IF(NOT(AND(ISNUMBER(F38),F38&gt;=DATE(1950,1,1),F38&lt;=DATE(2099,12,31))),"",IF(H38="Closed",IF(AND(ISNUMBER(I38),I38&gt;=DATE(1950,1,1),I38&lt;=DATE(2099,12,31)),I38-F38,""),IF(AND(ISNUMBER(Dashboard!$B$4),Dashboard!$B$4&gt;=DATE(1950,1,1),Dashboard!$B$4&lt;=DATE(2099,12,31)),Dashboard!$B$4-F38,""))))</f>
        <v/>
      </c>
      <c r="K38" s="22" t="str">
        <f>IF(NOT(COUNTA(A38:I38)&gt;0),"",IF(OR(NOT(AND(ISNUMBER(G38),G38&gt;=DATE(1950,1,1),G38&lt;=DATE(2099,12,31))),NOT(AND(ISNUMBER(Dashboard!$B$4),Dashboard!$B$4&gt;=DATE(1950,1,1),Dashboard!$B$4&lt;=DATE(2099,12,31)))),"",IF(AND(H38&lt;&gt;"Closed",G38&lt;Dashboard!$B$4),"Yes","No")))</f>
        <v/>
      </c>
      <c r="L38" s="22" t="str">
        <f>IF(NOT(COUNTA(A38:I38)&gt;0),"",IF(LEN(A38)=0,"Check ID",IF(SUMPRODUCT(--($A$2:$A$501=A38))&gt;1,"Duplicate ID",IF(OR(LEN(B38)=0,LEN(C38)=0,LEN(E38)=0,NOT(OR(D38="Mechanical",D38="Electrical",D38="Plumbing",D38="Controls",D38="Other")),NOT(AND(ISNUMBER(F38),F38&gt;=DATE(1950,1,1),F38&lt;=DATE(2099,12,31))),NOT(AND(ISNUMBER(G38),G38&gt;=DATE(1950,1,1),G38&lt;=DATE(2099,12,31))),NOT(OR(H38="Open",H38="Ready for review",H38="Closed")),IF(AND(AND(ISNUMBER(F38),F38&gt;=DATE(1950,1,1),F38&lt;=DATE(2099,12,31)),AND(ISNUMBER(G38),G38&gt;=DATE(1950,1,1),G38&lt;=DATE(2099,12,31))),G38&lt;F38,FALSE),AND(H38="Closed",LEN(I38)=0),AND(LEN(I38)&gt;0,NOT(AND(ISNUMBER(I38),I38&gt;=DATE(1950,1,1),I38&lt;=DATE(2099,12,31)))),IF(AND(AND(ISNUMBER(I38),I38&gt;=DATE(1950,1,1),I38&lt;=DATE(2099,12,31)),AND(ISNUMBER(F38),F38&gt;=DATE(1950,1,1),F38&lt;=DATE(2099,12,31))),I38&lt;F38,FALSE)),"Check inputs","OK"))))</f>
        <v/>
      </c>
    </row>
    <row r="39" spans="1:12" x14ac:dyDescent="0.25">
      <c r="A39" s="16"/>
      <c r="B39" s="18"/>
      <c r="C39" s="18"/>
      <c r="D39" s="16"/>
      <c r="E39" s="16"/>
      <c r="F39" s="17"/>
      <c r="G39" s="17"/>
      <c r="H39" s="16"/>
      <c r="I39" s="17"/>
      <c r="J39" s="20" t="str">
        <f>IF(NOT(COUNTA(A39:I39)&gt;0),"",IF(NOT(AND(ISNUMBER(F39),F39&gt;=DATE(1950,1,1),F39&lt;=DATE(2099,12,31))),"",IF(H39="Closed",IF(AND(ISNUMBER(I39),I39&gt;=DATE(1950,1,1),I39&lt;=DATE(2099,12,31)),I39-F39,""),IF(AND(ISNUMBER(Dashboard!$B$4),Dashboard!$B$4&gt;=DATE(1950,1,1),Dashboard!$B$4&lt;=DATE(2099,12,31)),Dashboard!$B$4-F39,""))))</f>
        <v/>
      </c>
      <c r="K39" s="22" t="str">
        <f>IF(NOT(COUNTA(A39:I39)&gt;0),"",IF(OR(NOT(AND(ISNUMBER(G39),G39&gt;=DATE(1950,1,1),G39&lt;=DATE(2099,12,31))),NOT(AND(ISNUMBER(Dashboard!$B$4),Dashboard!$B$4&gt;=DATE(1950,1,1),Dashboard!$B$4&lt;=DATE(2099,12,31)))),"",IF(AND(H39&lt;&gt;"Closed",G39&lt;Dashboard!$B$4),"Yes","No")))</f>
        <v/>
      </c>
      <c r="L39" s="22" t="str">
        <f>IF(NOT(COUNTA(A39:I39)&gt;0),"",IF(LEN(A39)=0,"Check ID",IF(SUMPRODUCT(--($A$2:$A$501=A39))&gt;1,"Duplicate ID",IF(OR(LEN(B39)=0,LEN(C39)=0,LEN(E39)=0,NOT(OR(D39="Mechanical",D39="Electrical",D39="Plumbing",D39="Controls",D39="Other")),NOT(AND(ISNUMBER(F39),F39&gt;=DATE(1950,1,1),F39&lt;=DATE(2099,12,31))),NOT(AND(ISNUMBER(G39),G39&gt;=DATE(1950,1,1),G39&lt;=DATE(2099,12,31))),NOT(OR(H39="Open",H39="Ready for review",H39="Closed")),IF(AND(AND(ISNUMBER(F39),F39&gt;=DATE(1950,1,1),F39&lt;=DATE(2099,12,31)),AND(ISNUMBER(G39),G39&gt;=DATE(1950,1,1),G39&lt;=DATE(2099,12,31))),G39&lt;F39,FALSE),AND(H39="Closed",LEN(I39)=0),AND(LEN(I39)&gt;0,NOT(AND(ISNUMBER(I39),I39&gt;=DATE(1950,1,1),I39&lt;=DATE(2099,12,31)))),IF(AND(AND(ISNUMBER(I39),I39&gt;=DATE(1950,1,1),I39&lt;=DATE(2099,12,31)),AND(ISNUMBER(F39),F39&gt;=DATE(1950,1,1),F39&lt;=DATE(2099,12,31))),I39&lt;F39,FALSE)),"Check inputs","OK"))))</f>
        <v/>
      </c>
    </row>
    <row r="40" spans="1:12" x14ac:dyDescent="0.25">
      <c r="A40" s="16"/>
      <c r="B40" s="18"/>
      <c r="C40" s="18"/>
      <c r="D40" s="16"/>
      <c r="E40" s="16"/>
      <c r="F40" s="17"/>
      <c r="G40" s="17"/>
      <c r="H40" s="16"/>
      <c r="I40" s="17"/>
      <c r="J40" s="20" t="str">
        <f>IF(NOT(COUNTA(A40:I40)&gt;0),"",IF(NOT(AND(ISNUMBER(F40),F40&gt;=DATE(1950,1,1),F40&lt;=DATE(2099,12,31))),"",IF(H40="Closed",IF(AND(ISNUMBER(I40),I40&gt;=DATE(1950,1,1),I40&lt;=DATE(2099,12,31)),I40-F40,""),IF(AND(ISNUMBER(Dashboard!$B$4),Dashboard!$B$4&gt;=DATE(1950,1,1),Dashboard!$B$4&lt;=DATE(2099,12,31)),Dashboard!$B$4-F40,""))))</f>
        <v/>
      </c>
      <c r="K40" s="22" t="str">
        <f>IF(NOT(COUNTA(A40:I40)&gt;0),"",IF(OR(NOT(AND(ISNUMBER(G40),G40&gt;=DATE(1950,1,1),G40&lt;=DATE(2099,12,31))),NOT(AND(ISNUMBER(Dashboard!$B$4),Dashboard!$B$4&gt;=DATE(1950,1,1),Dashboard!$B$4&lt;=DATE(2099,12,31)))),"",IF(AND(H40&lt;&gt;"Closed",G40&lt;Dashboard!$B$4),"Yes","No")))</f>
        <v/>
      </c>
      <c r="L40" s="22" t="str">
        <f>IF(NOT(COUNTA(A40:I40)&gt;0),"",IF(LEN(A40)=0,"Check ID",IF(SUMPRODUCT(--($A$2:$A$501=A40))&gt;1,"Duplicate ID",IF(OR(LEN(B40)=0,LEN(C40)=0,LEN(E40)=0,NOT(OR(D40="Mechanical",D40="Electrical",D40="Plumbing",D40="Controls",D40="Other")),NOT(AND(ISNUMBER(F40),F40&gt;=DATE(1950,1,1),F40&lt;=DATE(2099,12,31))),NOT(AND(ISNUMBER(G40),G40&gt;=DATE(1950,1,1),G40&lt;=DATE(2099,12,31))),NOT(OR(H40="Open",H40="Ready for review",H40="Closed")),IF(AND(AND(ISNUMBER(F40),F40&gt;=DATE(1950,1,1),F40&lt;=DATE(2099,12,31)),AND(ISNUMBER(G40),G40&gt;=DATE(1950,1,1),G40&lt;=DATE(2099,12,31))),G40&lt;F40,FALSE),AND(H40="Closed",LEN(I40)=0),AND(LEN(I40)&gt;0,NOT(AND(ISNUMBER(I40),I40&gt;=DATE(1950,1,1),I40&lt;=DATE(2099,12,31)))),IF(AND(AND(ISNUMBER(I40),I40&gt;=DATE(1950,1,1),I40&lt;=DATE(2099,12,31)),AND(ISNUMBER(F40),F40&gt;=DATE(1950,1,1),F40&lt;=DATE(2099,12,31))),I40&lt;F40,FALSE)),"Check inputs","OK"))))</f>
        <v/>
      </c>
    </row>
    <row r="41" spans="1:12" x14ac:dyDescent="0.25">
      <c r="A41" s="16"/>
      <c r="B41" s="18"/>
      <c r="C41" s="18"/>
      <c r="D41" s="16"/>
      <c r="E41" s="16"/>
      <c r="F41" s="17"/>
      <c r="G41" s="17"/>
      <c r="H41" s="16"/>
      <c r="I41" s="17"/>
      <c r="J41" s="20" t="str">
        <f>IF(NOT(COUNTA(A41:I41)&gt;0),"",IF(NOT(AND(ISNUMBER(F41),F41&gt;=DATE(1950,1,1),F41&lt;=DATE(2099,12,31))),"",IF(H41="Closed",IF(AND(ISNUMBER(I41),I41&gt;=DATE(1950,1,1),I41&lt;=DATE(2099,12,31)),I41-F41,""),IF(AND(ISNUMBER(Dashboard!$B$4),Dashboard!$B$4&gt;=DATE(1950,1,1),Dashboard!$B$4&lt;=DATE(2099,12,31)),Dashboard!$B$4-F41,""))))</f>
        <v/>
      </c>
      <c r="K41" s="22" t="str">
        <f>IF(NOT(COUNTA(A41:I41)&gt;0),"",IF(OR(NOT(AND(ISNUMBER(G41),G41&gt;=DATE(1950,1,1),G41&lt;=DATE(2099,12,31))),NOT(AND(ISNUMBER(Dashboard!$B$4),Dashboard!$B$4&gt;=DATE(1950,1,1),Dashboard!$B$4&lt;=DATE(2099,12,31)))),"",IF(AND(H41&lt;&gt;"Closed",G41&lt;Dashboard!$B$4),"Yes","No")))</f>
        <v/>
      </c>
      <c r="L41" s="22" t="str">
        <f>IF(NOT(COUNTA(A41:I41)&gt;0),"",IF(LEN(A41)=0,"Check ID",IF(SUMPRODUCT(--($A$2:$A$501=A41))&gt;1,"Duplicate ID",IF(OR(LEN(B41)=0,LEN(C41)=0,LEN(E41)=0,NOT(OR(D41="Mechanical",D41="Electrical",D41="Plumbing",D41="Controls",D41="Other")),NOT(AND(ISNUMBER(F41),F41&gt;=DATE(1950,1,1),F41&lt;=DATE(2099,12,31))),NOT(AND(ISNUMBER(G41),G41&gt;=DATE(1950,1,1),G41&lt;=DATE(2099,12,31))),NOT(OR(H41="Open",H41="Ready for review",H41="Closed")),IF(AND(AND(ISNUMBER(F41),F41&gt;=DATE(1950,1,1),F41&lt;=DATE(2099,12,31)),AND(ISNUMBER(G41),G41&gt;=DATE(1950,1,1),G41&lt;=DATE(2099,12,31))),G41&lt;F41,FALSE),AND(H41="Closed",LEN(I41)=0),AND(LEN(I41)&gt;0,NOT(AND(ISNUMBER(I41),I41&gt;=DATE(1950,1,1),I41&lt;=DATE(2099,12,31)))),IF(AND(AND(ISNUMBER(I41),I41&gt;=DATE(1950,1,1),I41&lt;=DATE(2099,12,31)),AND(ISNUMBER(F41),F41&gt;=DATE(1950,1,1),F41&lt;=DATE(2099,12,31))),I41&lt;F41,FALSE)),"Check inputs","OK"))))</f>
        <v/>
      </c>
    </row>
    <row r="42" spans="1:12" x14ac:dyDescent="0.25">
      <c r="A42" s="16"/>
      <c r="B42" s="18"/>
      <c r="C42" s="18"/>
      <c r="D42" s="16"/>
      <c r="E42" s="16"/>
      <c r="F42" s="17"/>
      <c r="G42" s="17"/>
      <c r="H42" s="16"/>
      <c r="I42" s="17"/>
      <c r="J42" s="20" t="str">
        <f>IF(NOT(COUNTA(A42:I42)&gt;0),"",IF(NOT(AND(ISNUMBER(F42),F42&gt;=DATE(1950,1,1),F42&lt;=DATE(2099,12,31))),"",IF(H42="Closed",IF(AND(ISNUMBER(I42),I42&gt;=DATE(1950,1,1),I42&lt;=DATE(2099,12,31)),I42-F42,""),IF(AND(ISNUMBER(Dashboard!$B$4),Dashboard!$B$4&gt;=DATE(1950,1,1),Dashboard!$B$4&lt;=DATE(2099,12,31)),Dashboard!$B$4-F42,""))))</f>
        <v/>
      </c>
      <c r="K42" s="22" t="str">
        <f>IF(NOT(COUNTA(A42:I42)&gt;0),"",IF(OR(NOT(AND(ISNUMBER(G42),G42&gt;=DATE(1950,1,1),G42&lt;=DATE(2099,12,31))),NOT(AND(ISNUMBER(Dashboard!$B$4),Dashboard!$B$4&gt;=DATE(1950,1,1),Dashboard!$B$4&lt;=DATE(2099,12,31)))),"",IF(AND(H42&lt;&gt;"Closed",G42&lt;Dashboard!$B$4),"Yes","No")))</f>
        <v/>
      </c>
      <c r="L42" s="22" t="str">
        <f>IF(NOT(COUNTA(A42:I42)&gt;0),"",IF(LEN(A42)=0,"Check ID",IF(SUMPRODUCT(--($A$2:$A$501=A42))&gt;1,"Duplicate ID",IF(OR(LEN(B42)=0,LEN(C42)=0,LEN(E42)=0,NOT(OR(D42="Mechanical",D42="Electrical",D42="Plumbing",D42="Controls",D42="Other")),NOT(AND(ISNUMBER(F42),F42&gt;=DATE(1950,1,1),F42&lt;=DATE(2099,12,31))),NOT(AND(ISNUMBER(G42),G42&gt;=DATE(1950,1,1),G42&lt;=DATE(2099,12,31))),NOT(OR(H42="Open",H42="Ready for review",H42="Closed")),IF(AND(AND(ISNUMBER(F42),F42&gt;=DATE(1950,1,1),F42&lt;=DATE(2099,12,31)),AND(ISNUMBER(G42),G42&gt;=DATE(1950,1,1),G42&lt;=DATE(2099,12,31))),G42&lt;F42,FALSE),AND(H42="Closed",LEN(I42)=0),AND(LEN(I42)&gt;0,NOT(AND(ISNUMBER(I42),I42&gt;=DATE(1950,1,1),I42&lt;=DATE(2099,12,31)))),IF(AND(AND(ISNUMBER(I42),I42&gt;=DATE(1950,1,1),I42&lt;=DATE(2099,12,31)),AND(ISNUMBER(F42),F42&gt;=DATE(1950,1,1),F42&lt;=DATE(2099,12,31))),I42&lt;F42,FALSE)),"Check inputs","OK"))))</f>
        <v/>
      </c>
    </row>
    <row r="43" spans="1:12" x14ac:dyDescent="0.25">
      <c r="A43" s="16"/>
      <c r="B43" s="18"/>
      <c r="C43" s="18"/>
      <c r="D43" s="16"/>
      <c r="E43" s="16"/>
      <c r="F43" s="17"/>
      <c r="G43" s="17"/>
      <c r="H43" s="16"/>
      <c r="I43" s="17"/>
      <c r="J43" s="20" t="str">
        <f>IF(NOT(COUNTA(A43:I43)&gt;0),"",IF(NOT(AND(ISNUMBER(F43),F43&gt;=DATE(1950,1,1),F43&lt;=DATE(2099,12,31))),"",IF(H43="Closed",IF(AND(ISNUMBER(I43),I43&gt;=DATE(1950,1,1),I43&lt;=DATE(2099,12,31)),I43-F43,""),IF(AND(ISNUMBER(Dashboard!$B$4),Dashboard!$B$4&gt;=DATE(1950,1,1),Dashboard!$B$4&lt;=DATE(2099,12,31)),Dashboard!$B$4-F43,""))))</f>
        <v/>
      </c>
      <c r="K43" s="22" t="str">
        <f>IF(NOT(COUNTA(A43:I43)&gt;0),"",IF(OR(NOT(AND(ISNUMBER(G43),G43&gt;=DATE(1950,1,1),G43&lt;=DATE(2099,12,31))),NOT(AND(ISNUMBER(Dashboard!$B$4),Dashboard!$B$4&gt;=DATE(1950,1,1),Dashboard!$B$4&lt;=DATE(2099,12,31)))),"",IF(AND(H43&lt;&gt;"Closed",G43&lt;Dashboard!$B$4),"Yes","No")))</f>
        <v/>
      </c>
      <c r="L43" s="22" t="str">
        <f>IF(NOT(COUNTA(A43:I43)&gt;0),"",IF(LEN(A43)=0,"Check ID",IF(SUMPRODUCT(--($A$2:$A$501=A43))&gt;1,"Duplicate ID",IF(OR(LEN(B43)=0,LEN(C43)=0,LEN(E43)=0,NOT(OR(D43="Mechanical",D43="Electrical",D43="Plumbing",D43="Controls",D43="Other")),NOT(AND(ISNUMBER(F43),F43&gt;=DATE(1950,1,1),F43&lt;=DATE(2099,12,31))),NOT(AND(ISNUMBER(G43),G43&gt;=DATE(1950,1,1),G43&lt;=DATE(2099,12,31))),NOT(OR(H43="Open",H43="Ready for review",H43="Closed")),IF(AND(AND(ISNUMBER(F43),F43&gt;=DATE(1950,1,1),F43&lt;=DATE(2099,12,31)),AND(ISNUMBER(G43),G43&gt;=DATE(1950,1,1),G43&lt;=DATE(2099,12,31))),G43&lt;F43,FALSE),AND(H43="Closed",LEN(I43)=0),AND(LEN(I43)&gt;0,NOT(AND(ISNUMBER(I43),I43&gt;=DATE(1950,1,1),I43&lt;=DATE(2099,12,31)))),IF(AND(AND(ISNUMBER(I43),I43&gt;=DATE(1950,1,1),I43&lt;=DATE(2099,12,31)),AND(ISNUMBER(F43),F43&gt;=DATE(1950,1,1),F43&lt;=DATE(2099,12,31))),I43&lt;F43,FALSE)),"Check inputs","OK"))))</f>
        <v/>
      </c>
    </row>
    <row r="44" spans="1:12" x14ac:dyDescent="0.25">
      <c r="A44" s="16"/>
      <c r="B44" s="18"/>
      <c r="C44" s="18"/>
      <c r="D44" s="16"/>
      <c r="E44" s="16"/>
      <c r="F44" s="17"/>
      <c r="G44" s="17"/>
      <c r="H44" s="16"/>
      <c r="I44" s="17"/>
      <c r="J44" s="20" t="str">
        <f>IF(NOT(COUNTA(A44:I44)&gt;0),"",IF(NOT(AND(ISNUMBER(F44),F44&gt;=DATE(1950,1,1),F44&lt;=DATE(2099,12,31))),"",IF(H44="Closed",IF(AND(ISNUMBER(I44),I44&gt;=DATE(1950,1,1),I44&lt;=DATE(2099,12,31)),I44-F44,""),IF(AND(ISNUMBER(Dashboard!$B$4),Dashboard!$B$4&gt;=DATE(1950,1,1),Dashboard!$B$4&lt;=DATE(2099,12,31)),Dashboard!$B$4-F44,""))))</f>
        <v/>
      </c>
      <c r="K44" s="22" t="str">
        <f>IF(NOT(COUNTA(A44:I44)&gt;0),"",IF(OR(NOT(AND(ISNUMBER(G44),G44&gt;=DATE(1950,1,1),G44&lt;=DATE(2099,12,31))),NOT(AND(ISNUMBER(Dashboard!$B$4),Dashboard!$B$4&gt;=DATE(1950,1,1),Dashboard!$B$4&lt;=DATE(2099,12,31)))),"",IF(AND(H44&lt;&gt;"Closed",G44&lt;Dashboard!$B$4),"Yes","No")))</f>
        <v/>
      </c>
      <c r="L44" s="22" t="str">
        <f>IF(NOT(COUNTA(A44:I44)&gt;0),"",IF(LEN(A44)=0,"Check ID",IF(SUMPRODUCT(--($A$2:$A$501=A44))&gt;1,"Duplicate ID",IF(OR(LEN(B44)=0,LEN(C44)=0,LEN(E44)=0,NOT(OR(D44="Mechanical",D44="Electrical",D44="Plumbing",D44="Controls",D44="Other")),NOT(AND(ISNUMBER(F44),F44&gt;=DATE(1950,1,1),F44&lt;=DATE(2099,12,31))),NOT(AND(ISNUMBER(G44),G44&gt;=DATE(1950,1,1),G44&lt;=DATE(2099,12,31))),NOT(OR(H44="Open",H44="Ready for review",H44="Closed")),IF(AND(AND(ISNUMBER(F44),F44&gt;=DATE(1950,1,1),F44&lt;=DATE(2099,12,31)),AND(ISNUMBER(G44),G44&gt;=DATE(1950,1,1),G44&lt;=DATE(2099,12,31))),G44&lt;F44,FALSE),AND(H44="Closed",LEN(I44)=0),AND(LEN(I44)&gt;0,NOT(AND(ISNUMBER(I44),I44&gt;=DATE(1950,1,1),I44&lt;=DATE(2099,12,31)))),IF(AND(AND(ISNUMBER(I44),I44&gt;=DATE(1950,1,1),I44&lt;=DATE(2099,12,31)),AND(ISNUMBER(F44),F44&gt;=DATE(1950,1,1),F44&lt;=DATE(2099,12,31))),I44&lt;F44,FALSE)),"Check inputs","OK"))))</f>
        <v/>
      </c>
    </row>
    <row r="45" spans="1:12" x14ac:dyDescent="0.25">
      <c r="A45" s="16"/>
      <c r="B45" s="18"/>
      <c r="C45" s="18"/>
      <c r="D45" s="16"/>
      <c r="E45" s="16"/>
      <c r="F45" s="17"/>
      <c r="G45" s="17"/>
      <c r="H45" s="16"/>
      <c r="I45" s="17"/>
      <c r="J45" s="20" t="str">
        <f>IF(NOT(COUNTA(A45:I45)&gt;0),"",IF(NOT(AND(ISNUMBER(F45),F45&gt;=DATE(1950,1,1),F45&lt;=DATE(2099,12,31))),"",IF(H45="Closed",IF(AND(ISNUMBER(I45),I45&gt;=DATE(1950,1,1),I45&lt;=DATE(2099,12,31)),I45-F45,""),IF(AND(ISNUMBER(Dashboard!$B$4),Dashboard!$B$4&gt;=DATE(1950,1,1),Dashboard!$B$4&lt;=DATE(2099,12,31)),Dashboard!$B$4-F45,""))))</f>
        <v/>
      </c>
      <c r="K45" s="22" t="str">
        <f>IF(NOT(COUNTA(A45:I45)&gt;0),"",IF(OR(NOT(AND(ISNUMBER(G45),G45&gt;=DATE(1950,1,1),G45&lt;=DATE(2099,12,31))),NOT(AND(ISNUMBER(Dashboard!$B$4),Dashboard!$B$4&gt;=DATE(1950,1,1),Dashboard!$B$4&lt;=DATE(2099,12,31)))),"",IF(AND(H45&lt;&gt;"Closed",G45&lt;Dashboard!$B$4),"Yes","No")))</f>
        <v/>
      </c>
      <c r="L45" s="22" t="str">
        <f>IF(NOT(COUNTA(A45:I45)&gt;0),"",IF(LEN(A45)=0,"Check ID",IF(SUMPRODUCT(--($A$2:$A$501=A45))&gt;1,"Duplicate ID",IF(OR(LEN(B45)=0,LEN(C45)=0,LEN(E45)=0,NOT(OR(D45="Mechanical",D45="Electrical",D45="Plumbing",D45="Controls",D45="Other")),NOT(AND(ISNUMBER(F45),F45&gt;=DATE(1950,1,1),F45&lt;=DATE(2099,12,31))),NOT(AND(ISNUMBER(G45),G45&gt;=DATE(1950,1,1),G45&lt;=DATE(2099,12,31))),NOT(OR(H45="Open",H45="Ready for review",H45="Closed")),IF(AND(AND(ISNUMBER(F45),F45&gt;=DATE(1950,1,1),F45&lt;=DATE(2099,12,31)),AND(ISNUMBER(G45),G45&gt;=DATE(1950,1,1),G45&lt;=DATE(2099,12,31))),G45&lt;F45,FALSE),AND(H45="Closed",LEN(I45)=0),AND(LEN(I45)&gt;0,NOT(AND(ISNUMBER(I45),I45&gt;=DATE(1950,1,1),I45&lt;=DATE(2099,12,31)))),IF(AND(AND(ISNUMBER(I45),I45&gt;=DATE(1950,1,1),I45&lt;=DATE(2099,12,31)),AND(ISNUMBER(F45),F45&gt;=DATE(1950,1,1),F45&lt;=DATE(2099,12,31))),I45&lt;F45,FALSE)),"Check inputs","OK"))))</f>
        <v/>
      </c>
    </row>
    <row r="46" spans="1:12" x14ac:dyDescent="0.25">
      <c r="A46" s="16"/>
      <c r="B46" s="18"/>
      <c r="C46" s="18"/>
      <c r="D46" s="16"/>
      <c r="E46" s="16"/>
      <c r="F46" s="17"/>
      <c r="G46" s="17"/>
      <c r="H46" s="16"/>
      <c r="I46" s="17"/>
      <c r="J46" s="20" t="str">
        <f>IF(NOT(COUNTA(A46:I46)&gt;0),"",IF(NOT(AND(ISNUMBER(F46),F46&gt;=DATE(1950,1,1),F46&lt;=DATE(2099,12,31))),"",IF(H46="Closed",IF(AND(ISNUMBER(I46),I46&gt;=DATE(1950,1,1),I46&lt;=DATE(2099,12,31)),I46-F46,""),IF(AND(ISNUMBER(Dashboard!$B$4),Dashboard!$B$4&gt;=DATE(1950,1,1),Dashboard!$B$4&lt;=DATE(2099,12,31)),Dashboard!$B$4-F46,""))))</f>
        <v/>
      </c>
      <c r="K46" s="22" t="str">
        <f>IF(NOT(COUNTA(A46:I46)&gt;0),"",IF(OR(NOT(AND(ISNUMBER(G46),G46&gt;=DATE(1950,1,1),G46&lt;=DATE(2099,12,31))),NOT(AND(ISNUMBER(Dashboard!$B$4),Dashboard!$B$4&gt;=DATE(1950,1,1),Dashboard!$B$4&lt;=DATE(2099,12,31)))),"",IF(AND(H46&lt;&gt;"Closed",G46&lt;Dashboard!$B$4),"Yes","No")))</f>
        <v/>
      </c>
      <c r="L46" s="22" t="str">
        <f>IF(NOT(COUNTA(A46:I46)&gt;0),"",IF(LEN(A46)=0,"Check ID",IF(SUMPRODUCT(--($A$2:$A$501=A46))&gt;1,"Duplicate ID",IF(OR(LEN(B46)=0,LEN(C46)=0,LEN(E46)=0,NOT(OR(D46="Mechanical",D46="Electrical",D46="Plumbing",D46="Controls",D46="Other")),NOT(AND(ISNUMBER(F46),F46&gt;=DATE(1950,1,1),F46&lt;=DATE(2099,12,31))),NOT(AND(ISNUMBER(G46),G46&gt;=DATE(1950,1,1),G46&lt;=DATE(2099,12,31))),NOT(OR(H46="Open",H46="Ready for review",H46="Closed")),IF(AND(AND(ISNUMBER(F46),F46&gt;=DATE(1950,1,1),F46&lt;=DATE(2099,12,31)),AND(ISNUMBER(G46),G46&gt;=DATE(1950,1,1),G46&lt;=DATE(2099,12,31))),G46&lt;F46,FALSE),AND(H46="Closed",LEN(I46)=0),AND(LEN(I46)&gt;0,NOT(AND(ISNUMBER(I46),I46&gt;=DATE(1950,1,1),I46&lt;=DATE(2099,12,31)))),IF(AND(AND(ISNUMBER(I46),I46&gt;=DATE(1950,1,1),I46&lt;=DATE(2099,12,31)),AND(ISNUMBER(F46),F46&gt;=DATE(1950,1,1),F46&lt;=DATE(2099,12,31))),I46&lt;F46,FALSE)),"Check inputs","OK"))))</f>
        <v/>
      </c>
    </row>
    <row r="47" spans="1:12" x14ac:dyDescent="0.25">
      <c r="A47" s="16"/>
      <c r="B47" s="18"/>
      <c r="C47" s="18"/>
      <c r="D47" s="16"/>
      <c r="E47" s="16"/>
      <c r="F47" s="17"/>
      <c r="G47" s="17"/>
      <c r="H47" s="16"/>
      <c r="I47" s="17"/>
      <c r="J47" s="20" t="str">
        <f>IF(NOT(COUNTA(A47:I47)&gt;0),"",IF(NOT(AND(ISNUMBER(F47),F47&gt;=DATE(1950,1,1),F47&lt;=DATE(2099,12,31))),"",IF(H47="Closed",IF(AND(ISNUMBER(I47),I47&gt;=DATE(1950,1,1),I47&lt;=DATE(2099,12,31)),I47-F47,""),IF(AND(ISNUMBER(Dashboard!$B$4),Dashboard!$B$4&gt;=DATE(1950,1,1),Dashboard!$B$4&lt;=DATE(2099,12,31)),Dashboard!$B$4-F47,""))))</f>
        <v/>
      </c>
      <c r="K47" s="22" t="str">
        <f>IF(NOT(COUNTA(A47:I47)&gt;0),"",IF(OR(NOT(AND(ISNUMBER(G47),G47&gt;=DATE(1950,1,1),G47&lt;=DATE(2099,12,31))),NOT(AND(ISNUMBER(Dashboard!$B$4),Dashboard!$B$4&gt;=DATE(1950,1,1),Dashboard!$B$4&lt;=DATE(2099,12,31)))),"",IF(AND(H47&lt;&gt;"Closed",G47&lt;Dashboard!$B$4),"Yes","No")))</f>
        <v/>
      </c>
      <c r="L47" s="22" t="str">
        <f>IF(NOT(COUNTA(A47:I47)&gt;0),"",IF(LEN(A47)=0,"Check ID",IF(SUMPRODUCT(--($A$2:$A$501=A47))&gt;1,"Duplicate ID",IF(OR(LEN(B47)=0,LEN(C47)=0,LEN(E47)=0,NOT(OR(D47="Mechanical",D47="Electrical",D47="Plumbing",D47="Controls",D47="Other")),NOT(AND(ISNUMBER(F47),F47&gt;=DATE(1950,1,1),F47&lt;=DATE(2099,12,31))),NOT(AND(ISNUMBER(G47),G47&gt;=DATE(1950,1,1),G47&lt;=DATE(2099,12,31))),NOT(OR(H47="Open",H47="Ready for review",H47="Closed")),IF(AND(AND(ISNUMBER(F47),F47&gt;=DATE(1950,1,1),F47&lt;=DATE(2099,12,31)),AND(ISNUMBER(G47),G47&gt;=DATE(1950,1,1),G47&lt;=DATE(2099,12,31))),G47&lt;F47,FALSE),AND(H47="Closed",LEN(I47)=0),AND(LEN(I47)&gt;0,NOT(AND(ISNUMBER(I47),I47&gt;=DATE(1950,1,1),I47&lt;=DATE(2099,12,31)))),IF(AND(AND(ISNUMBER(I47),I47&gt;=DATE(1950,1,1),I47&lt;=DATE(2099,12,31)),AND(ISNUMBER(F47),F47&gt;=DATE(1950,1,1),F47&lt;=DATE(2099,12,31))),I47&lt;F47,FALSE)),"Check inputs","OK"))))</f>
        <v/>
      </c>
    </row>
    <row r="48" spans="1:12" x14ac:dyDescent="0.25">
      <c r="A48" s="16"/>
      <c r="B48" s="18"/>
      <c r="C48" s="18"/>
      <c r="D48" s="16"/>
      <c r="E48" s="16"/>
      <c r="F48" s="17"/>
      <c r="G48" s="17"/>
      <c r="H48" s="16"/>
      <c r="I48" s="17"/>
      <c r="J48" s="20" t="str">
        <f>IF(NOT(COUNTA(A48:I48)&gt;0),"",IF(NOT(AND(ISNUMBER(F48),F48&gt;=DATE(1950,1,1),F48&lt;=DATE(2099,12,31))),"",IF(H48="Closed",IF(AND(ISNUMBER(I48),I48&gt;=DATE(1950,1,1),I48&lt;=DATE(2099,12,31)),I48-F48,""),IF(AND(ISNUMBER(Dashboard!$B$4),Dashboard!$B$4&gt;=DATE(1950,1,1),Dashboard!$B$4&lt;=DATE(2099,12,31)),Dashboard!$B$4-F48,""))))</f>
        <v/>
      </c>
      <c r="K48" s="22" t="str">
        <f>IF(NOT(COUNTA(A48:I48)&gt;0),"",IF(OR(NOT(AND(ISNUMBER(G48),G48&gt;=DATE(1950,1,1),G48&lt;=DATE(2099,12,31))),NOT(AND(ISNUMBER(Dashboard!$B$4),Dashboard!$B$4&gt;=DATE(1950,1,1),Dashboard!$B$4&lt;=DATE(2099,12,31)))),"",IF(AND(H48&lt;&gt;"Closed",G48&lt;Dashboard!$B$4),"Yes","No")))</f>
        <v/>
      </c>
      <c r="L48" s="22" t="str">
        <f>IF(NOT(COUNTA(A48:I48)&gt;0),"",IF(LEN(A48)=0,"Check ID",IF(SUMPRODUCT(--($A$2:$A$501=A48))&gt;1,"Duplicate ID",IF(OR(LEN(B48)=0,LEN(C48)=0,LEN(E48)=0,NOT(OR(D48="Mechanical",D48="Electrical",D48="Plumbing",D48="Controls",D48="Other")),NOT(AND(ISNUMBER(F48),F48&gt;=DATE(1950,1,1),F48&lt;=DATE(2099,12,31))),NOT(AND(ISNUMBER(G48),G48&gt;=DATE(1950,1,1),G48&lt;=DATE(2099,12,31))),NOT(OR(H48="Open",H48="Ready for review",H48="Closed")),IF(AND(AND(ISNUMBER(F48),F48&gt;=DATE(1950,1,1),F48&lt;=DATE(2099,12,31)),AND(ISNUMBER(G48),G48&gt;=DATE(1950,1,1),G48&lt;=DATE(2099,12,31))),G48&lt;F48,FALSE),AND(H48="Closed",LEN(I48)=0),AND(LEN(I48)&gt;0,NOT(AND(ISNUMBER(I48),I48&gt;=DATE(1950,1,1),I48&lt;=DATE(2099,12,31)))),IF(AND(AND(ISNUMBER(I48),I48&gt;=DATE(1950,1,1),I48&lt;=DATE(2099,12,31)),AND(ISNUMBER(F48),F48&gt;=DATE(1950,1,1),F48&lt;=DATE(2099,12,31))),I48&lt;F48,FALSE)),"Check inputs","OK"))))</f>
        <v/>
      </c>
    </row>
    <row r="49" spans="1:12" x14ac:dyDescent="0.25">
      <c r="A49" s="16"/>
      <c r="B49" s="18"/>
      <c r="C49" s="18"/>
      <c r="D49" s="16"/>
      <c r="E49" s="16"/>
      <c r="F49" s="17"/>
      <c r="G49" s="17"/>
      <c r="H49" s="16"/>
      <c r="I49" s="17"/>
      <c r="J49" s="20" t="str">
        <f>IF(NOT(COUNTA(A49:I49)&gt;0),"",IF(NOT(AND(ISNUMBER(F49),F49&gt;=DATE(1950,1,1),F49&lt;=DATE(2099,12,31))),"",IF(H49="Closed",IF(AND(ISNUMBER(I49),I49&gt;=DATE(1950,1,1),I49&lt;=DATE(2099,12,31)),I49-F49,""),IF(AND(ISNUMBER(Dashboard!$B$4),Dashboard!$B$4&gt;=DATE(1950,1,1),Dashboard!$B$4&lt;=DATE(2099,12,31)),Dashboard!$B$4-F49,""))))</f>
        <v/>
      </c>
      <c r="K49" s="22" t="str">
        <f>IF(NOT(COUNTA(A49:I49)&gt;0),"",IF(OR(NOT(AND(ISNUMBER(G49),G49&gt;=DATE(1950,1,1),G49&lt;=DATE(2099,12,31))),NOT(AND(ISNUMBER(Dashboard!$B$4),Dashboard!$B$4&gt;=DATE(1950,1,1),Dashboard!$B$4&lt;=DATE(2099,12,31)))),"",IF(AND(H49&lt;&gt;"Closed",G49&lt;Dashboard!$B$4),"Yes","No")))</f>
        <v/>
      </c>
      <c r="L49" s="22" t="str">
        <f>IF(NOT(COUNTA(A49:I49)&gt;0),"",IF(LEN(A49)=0,"Check ID",IF(SUMPRODUCT(--($A$2:$A$501=A49))&gt;1,"Duplicate ID",IF(OR(LEN(B49)=0,LEN(C49)=0,LEN(E49)=0,NOT(OR(D49="Mechanical",D49="Electrical",D49="Plumbing",D49="Controls",D49="Other")),NOT(AND(ISNUMBER(F49),F49&gt;=DATE(1950,1,1),F49&lt;=DATE(2099,12,31))),NOT(AND(ISNUMBER(G49),G49&gt;=DATE(1950,1,1),G49&lt;=DATE(2099,12,31))),NOT(OR(H49="Open",H49="Ready for review",H49="Closed")),IF(AND(AND(ISNUMBER(F49),F49&gt;=DATE(1950,1,1),F49&lt;=DATE(2099,12,31)),AND(ISNUMBER(G49),G49&gt;=DATE(1950,1,1),G49&lt;=DATE(2099,12,31))),G49&lt;F49,FALSE),AND(H49="Closed",LEN(I49)=0),AND(LEN(I49)&gt;0,NOT(AND(ISNUMBER(I49),I49&gt;=DATE(1950,1,1),I49&lt;=DATE(2099,12,31)))),IF(AND(AND(ISNUMBER(I49),I49&gt;=DATE(1950,1,1),I49&lt;=DATE(2099,12,31)),AND(ISNUMBER(F49),F49&gt;=DATE(1950,1,1),F49&lt;=DATE(2099,12,31))),I49&lt;F49,FALSE)),"Check inputs","OK"))))</f>
        <v/>
      </c>
    </row>
    <row r="50" spans="1:12" x14ac:dyDescent="0.25">
      <c r="A50" s="16"/>
      <c r="B50" s="18"/>
      <c r="C50" s="18"/>
      <c r="D50" s="16"/>
      <c r="E50" s="16"/>
      <c r="F50" s="17"/>
      <c r="G50" s="17"/>
      <c r="H50" s="16"/>
      <c r="I50" s="17"/>
      <c r="J50" s="20" t="str">
        <f>IF(NOT(COUNTA(A50:I50)&gt;0),"",IF(NOT(AND(ISNUMBER(F50),F50&gt;=DATE(1950,1,1),F50&lt;=DATE(2099,12,31))),"",IF(H50="Closed",IF(AND(ISNUMBER(I50),I50&gt;=DATE(1950,1,1),I50&lt;=DATE(2099,12,31)),I50-F50,""),IF(AND(ISNUMBER(Dashboard!$B$4),Dashboard!$B$4&gt;=DATE(1950,1,1),Dashboard!$B$4&lt;=DATE(2099,12,31)),Dashboard!$B$4-F50,""))))</f>
        <v/>
      </c>
      <c r="K50" s="22" t="str">
        <f>IF(NOT(COUNTA(A50:I50)&gt;0),"",IF(OR(NOT(AND(ISNUMBER(G50),G50&gt;=DATE(1950,1,1),G50&lt;=DATE(2099,12,31))),NOT(AND(ISNUMBER(Dashboard!$B$4),Dashboard!$B$4&gt;=DATE(1950,1,1),Dashboard!$B$4&lt;=DATE(2099,12,31)))),"",IF(AND(H50&lt;&gt;"Closed",G50&lt;Dashboard!$B$4),"Yes","No")))</f>
        <v/>
      </c>
      <c r="L50" s="22" t="str">
        <f>IF(NOT(COUNTA(A50:I50)&gt;0),"",IF(LEN(A50)=0,"Check ID",IF(SUMPRODUCT(--($A$2:$A$501=A50))&gt;1,"Duplicate ID",IF(OR(LEN(B50)=0,LEN(C50)=0,LEN(E50)=0,NOT(OR(D50="Mechanical",D50="Electrical",D50="Plumbing",D50="Controls",D50="Other")),NOT(AND(ISNUMBER(F50),F50&gt;=DATE(1950,1,1),F50&lt;=DATE(2099,12,31))),NOT(AND(ISNUMBER(G50),G50&gt;=DATE(1950,1,1),G50&lt;=DATE(2099,12,31))),NOT(OR(H50="Open",H50="Ready for review",H50="Closed")),IF(AND(AND(ISNUMBER(F50),F50&gt;=DATE(1950,1,1),F50&lt;=DATE(2099,12,31)),AND(ISNUMBER(G50),G50&gt;=DATE(1950,1,1),G50&lt;=DATE(2099,12,31))),G50&lt;F50,FALSE),AND(H50="Closed",LEN(I50)=0),AND(LEN(I50)&gt;0,NOT(AND(ISNUMBER(I50),I50&gt;=DATE(1950,1,1),I50&lt;=DATE(2099,12,31)))),IF(AND(AND(ISNUMBER(I50),I50&gt;=DATE(1950,1,1),I50&lt;=DATE(2099,12,31)),AND(ISNUMBER(F50),F50&gt;=DATE(1950,1,1),F50&lt;=DATE(2099,12,31))),I50&lt;F50,FALSE)),"Check inputs","OK"))))</f>
        <v/>
      </c>
    </row>
    <row r="51" spans="1:12" x14ac:dyDescent="0.25">
      <c r="A51" s="16"/>
      <c r="B51" s="18"/>
      <c r="C51" s="18"/>
      <c r="D51" s="16"/>
      <c r="E51" s="16"/>
      <c r="F51" s="17"/>
      <c r="G51" s="17"/>
      <c r="H51" s="16"/>
      <c r="I51" s="17"/>
      <c r="J51" s="20" t="str">
        <f>IF(NOT(COUNTA(A51:I51)&gt;0),"",IF(NOT(AND(ISNUMBER(F51),F51&gt;=DATE(1950,1,1),F51&lt;=DATE(2099,12,31))),"",IF(H51="Closed",IF(AND(ISNUMBER(I51),I51&gt;=DATE(1950,1,1),I51&lt;=DATE(2099,12,31)),I51-F51,""),IF(AND(ISNUMBER(Dashboard!$B$4),Dashboard!$B$4&gt;=DATE(1950,1,1),Dashboard!$B$4&lt;=DATE(2099,12,31)),Dashboard!$B$4-F51,""))))</f>
        <v/>
      </c>
      <c r="K51" s="22" t="str">
        <f>IF(NOT(COUNTA(A51:I51)&gt;0),"",IF(OR(NOT(AND(ISNUMBER(G51),G51&gt;=DATE(1950,1,1),G51&lt;=DATE(2099,12,31))),NOT(AND(ISNUMBER(Dashboard!$B$4),Dashboard!$B$4&gt;=DATE(1950,1,1),Dashboard!$B$4&lt;=DATE(2099,12,31)))),"",IF(AND(H51&lt;&gt;"Closed",G51&lt;Dashboard!$B$4),"Yes","No")))</f>
        <v/>
      </c>
      <c r="L51" s="22" t="str">
        <f>IF(NOT(COUNTA(A51:I51)&gt;0),"",IF(LEN(A51)=0,"Check ID",IF(SUMPRODUCT(--($A$2:$A$501=A51))&gt;1,"Duplicate ID",IF(OR(LEN(B51)=0,LEN(C51)=0,LEN(E51)=0,NOT(OR(D51="Mechanical",D51="Electrical",D51="Plumbing",D51="Controls",D51="Other")),NOT(AND(ISNUMBER(F51),F51&gt;=DATE(1950,1,1),F51&lt;=DATE(2099,12,31))),NOT(AND(ISNUMBER(G51),G51&gt;=DATE(1950,1,1),G51&lt;=DATE(2099,12,31))),NOT(OR(H51="Open",H51="Ready for review",H51="Closed")),IF(AND(AND(ISNUMBER(F51),F51&gt;=DATE(1950,1,1),F51&lt;=DATE(2099,12,31)),AND(ISNUMBER(G51),G51&gt;=DATE(1950,1,1),G51&lt;=DATE(2099,12,31))),G51&lt;F51,FALSE),AND(H51="Closed",LEN(I51)=0),AND(LEN(I51)&gt;0,NOT(AND(ISNUMBER(I51),I51&gt;=DATE(1950,1,1),I51&lt;=DATE(2099,12,31)))),IF(AND(AND(ISNUMBER(I51),I51&gt;=DATE(1950,1,1),I51&lt;=DATE(2099,12,31)),AND(ISNUMBER(F51),F51&gt;=DATE(1950,1,1),F51&lt;=DATE(2099,12,31))),I51&lt;F51,FALSE)),"Check inputs","OK"))))</f>
        <v/>
      </c>
    </row>
    <row r="52" spans="1:12" x14ac:dyDescent="0.25">
      <c r="A52" s="16"/>
      <c r="B52" s="18"/>
      <c r="C52" s="18"/>
      <c r="D52" s="16"/>
      <c r="E52" s="16"/>
      <c r="F52" s="17"/>
      <c r="G52" s="17"/>
      <c r="H52" s="16"/>
      <c r="I52" s="17"/>
      <c r="J52" s="20" t="str">
        <f>IF(NOT(COUNTA(A52:I52)&gt;0),"",IF(NOT(AND(ISNUMBER(F52),F52&gt;=DATE(1950,1,1),F52&lt;=DATE(2099,12,31))),"",IF(H52="Closed",IF(AND(ISNUMBER(I52),I52&gt;=DATE(1950,1,1),I52&lt;=DATE(2099,12,31)),I52-F52,""),IF(AND(ISNUMBER(Dashboard!$B$4),Dashboard!$B$4&gt;=DATE(1950,1,1),Dashboard!$B$4&lt;=DATE(2099,12,31)),Dashboard!$B$4-F52,""))))</f>
        <v/>
      </c>
      <c r="K52" s="22" t="str">
        <f>IF(NOT(COUNTA(A52:I52)&gt;0),"",IF(OR(NOT(AND(ISNUMBER(G52),G52&gt;=DATE(1950,1,1),G52&lt;=DATE(2099,12,31))),NOT(AND(ISNUMBER(Dashboard!$B$4),Dashboard!$B$4&gt;=DATE(1950,1,1),Dashboard!$B$4&lt;=DATE(2099,12,31)))),"",IF(AND(H52&lt;&gt;"Closed",G52&lt;Dashboard!$B$4),"Yes","No")))</f>
        <v/>
      </c>
      <c r="L52" s="22" t="str">
        <f>IF(NOT(COUNTA(A52:I52)&gt;0),"",IF(LEN(A52)=0,"Check ID",IF(SUMPRODUCT(--($A$2:$A$501=A52))&gt;1,"Duplicate ID",IF(OR(LEN(B52)=0,LEN(C52)=0,LEN(E52)=0,NOT(OR(D52="Mechanical",D52="Electrical",D52="Plumbing",D52="Controls",D52="Other")),NOT(AND(ISNUMBER(F52),F52&gt;=DATE(1950,1,1),F52&lt;=DATE(2099,12,31))),NOT(AND(ISNUMBER(G52),G52&gt;=DATE(1950,1,1),G52&lt;=DATE(2099,12,31))),NOT(OR(H52="Open",H52="Ready for review",H52="Closed")),IF(AND(AND(ISNUMBER(F52),F52&gt;=DATE(1950,1,1),F52&lt;=DATE(2099,12,31)),AND(ISNUMBER(G52),G52&gt;=DATE(1950,1,1),G52&lt;=DATE(2099,12,31))),G52&lt;F52,FALSE),AND(H52="Closed",LEN(I52)=0),AND(LEN(I52)&gt;0,NOT(AND(ISNUMBER(I52),I52&gt;=DATE(1950,1,1),I52&lt;=DATE(2099,12,31)))),IF(AND(AND(ISNUMBER(I52),I52&gt;=DATE(1950,1,1),I52&lt;=DATE(2099,12,31)),AND(ISNUMBER(F52),F52&gt;=DATE(1950,1,1),F52&lt;=DATE(2099,12,31))),I52&lt;F52,FALSE)),"Check inputs","OK"))))</f>
        <v/>
      </c>
    </row>
    <row r="53" spans="1:12" x14ac:dyDescent="0.25">
      <c r="A53" s="16"/>
      <c r="B53" s="18"/>
      <c r="C53" s="18"/>
      <c r="D53" s="16"/>
      <c r="E53" s="16"/>
      <c r="F53" s="17"/>
      <c r="G53" s="17"/>
      <c r="H53" s="16"/>
      <c r="I53" s="17"/>
      <c r="J53" s="20" t="str">
        <f>IF(NOT(COUNTA(A53:I53)&gt;0),"",IF(NOT(AND(ISNUMBER(F53),F53&gt;=DATE(1950,1,1),F53&lt;=DATE(2099,12,31))),"",IF(H53="Closed",IF(AND(ISNUMBER(I53),I53&gt;=DATE(1950,1,1),I53&lt;=DATE(2099,12,31)),I53-F53,""),IF(AND(ISNUMBER(Dashboard!$B$4),Dashboard!$B$4&gt;=DATE(1950,1,1),Dashboard!$B$4&lt;=DATE(2099,12,31)),Dashboard!$B$4-F53,""))))</f>
        <v/>
      </c>
      <c r="K53" s="22" t="str">
        <f>IF(NOT(COUNTA(A53:I53)&gt;0),"",IF(OR(NOT(AND(ISNUMBER(G53),G53&gt;=DATE(1950,1,1),G53&lt;=DATE(2099,12,31))),NOT(AND(ISNUMBER(Dashboard!$B$4),Dashboard!$B$4&gt;=DATE(1950,1,1),Dashboard!$B$4&lt;=DATE(2099,12,31)))),"",IF(AND(H53&lt;&gt;"Closed",G53&lt;Dashboard!$B$4),"Yes","No")))</f>
        <v/>
      </c>
      <c r="L53" s="22" t="str">
        <f>IF(NOT(COUNTA(A53:I53)&gt;0),"",IF(LEN(A53)=0,"Check ID",IF(SUMPRODUCT(--($A$2:$A$501=A53))&gt;1,"Duplicate ID",IF(OR(LEN(B53)=0,LEN(C53)=0,LEN(E53)=0,NOT(OR(D53="Mechanical",D53="Electrical",D53="Plumbing",D53="Controls",D53="Other")),NOT(AND(ISNUMBER(F53),F53&gt;=DATE(1950,1,1),F53&lt;=DATE(2099,12,31))),NOT(AND(ISNUMBER(G53),G53&gt;=DATE(1950,1,1),G53&lt;=DATE(2099,12,31))),NOT(OR(H53="Open",H53="Ready for review",H53="Closed")),IF(AND(AND(ISNUMBER(F53),F53&gt;=DATE(1950,1,1),F53&lt;=DATE(2099,12,31)),AND(ISNUMBER(G53),G53&gt;=DATE(1950,1,1),G53&lt;=DATE(2099,12,31))),G53&lt;F53,FALSE),AND(H53="Closed",LEN(I53)=0),AND(LEN(I53)&gt;0,NOT(AND(ISNUMBER(I53),I53&gt;=DATE(1950,1,1),I53&lt;=DATE(2099,12,31)))),IF(AND(AND(ISNUMBER(I53),I53&gt;=DATE(1950,1,1),I53&lt;=DATE(2099,12,31)),AND(ISNUMBER(F53),F53&gt;=DATE(1950,1,1),F53&lt;=DATE(2099,12,31))),I53&lt;F53,FALSE)),"Check inputs","OK"))))</f>
        <v/>
      </c>
    </row>
    <row r="54" spans="1:12" x14ac:dyDescent="0.25">
      <c r="A54" s="16"/>
      <c r="B54" s="18"/>
      <c r="C54" s="18"/>
      <c r="D54" s="16"/>
      <c r="E54" s="16"/>
      <c r="F54" s="17"/>
      <c r="G54" s="17"/>
      <c r="H54" s="16"/>
      <c r="I54" s="17"/>
      <c r="J54" s="20" t="str">
        <f>IF(NOT(COUNTA(A54:I54)&gt;0),"",IF(NOT(AND(ISNUMBER(F54),F54&gt;=DATE(1950,1,1),F54&lt;=DATE(2099,12,31))),"",IF(H54="Closed",IF(AND(ISNUMBER(I54),I54&gt;=DATE(1950,1,1),I54&lt;=DATE(2099,12,31)),I54-F54,""),IF(AND(ISNUMBER(Dashboard!$B$4),Dashboard!$B$4&gt;=DATE(1950,1,1),Dashboard!$B$4&lt;=DATE(2099,12,31)),Dashboard!$B$4-F54,""))))</f>
        <v/>
      </c>
      <c r="K54" s="22" t="str">
        <f>IF(NOT(COUNTA(A54:I54)&gt;0),"",IF(OR(NOT(AND(ISNUMBER(G54),G54&gt;=DATE(1950,1,1),G54&lt;=DATE(2099,12,31))),NOT(AND(ISNUMBER(Dashboard!$B$4),Dashboard!$B$4&gt;=DATE(1950,1,1),Dashboard!$B$4&lt;=DATE(2099,12,31)))),"",IF(AND(H54&lt;&gt;"Closed",G54&lt;Dashboard!$B$4),"Yes","No")))</f>
        <v/>
      </c>
      <c r="L54" s="22" t="str">
        <f>IF(NOT(COUNTA(A54:I54)&gt;0),"",IF(LEN(A54)=0,"Check ID",IF(SUMPRODUCT(--($A$2:$A$501=A54))&gt;1,"Duplicate ID",IF(OR(LEN(B54)=0,LEN(C54)=0,LEN(E54)=0,NOT(OR(D54="Mechanical",D54="Electrical",D54="Plumbing",D54="Controls",D54="Other")),NOT(AND(ISNUMBER(F54),F54&gt;=DATE(1950,1,1),F54&lt;=DATE(2099,12,31))),NOT(AND(ISNUMBER(G54),G54&gt;=DATE(1950,1,1),G54&lt;=DATE(2099,12,31))),NOT(OR(H54="Open",H54="Ready for review",H54="Closed")),IF(AND(AND(ISNUMBER(F54),F54&gt;=DATE(1950,1,1),F54&lt;=DATE(2099,12,31)),AND(ISNUMBER(G54),G54&gt;=DATE(1950,1,1),G54&lt;=DATE(2099,12,31))),G54&lt;F54,FALSE),AND(H54="Closed",LEN(I54)=0),AND(LEN(I54)&gt;0,NOT(AND(ISNUMBER(I54),I54&gt;=DATE(1950,1,1),I54&lt;=DATE(2099,12,31)))),IF(AND(AND(ISNUMBER(I54),I54&gt;=DATE(1950,1,1),I54&lt;=DATE(2099,12,31)),AND(ISNUMBER(F54),F54&gt;=DATE(1950,1,1),F54&lt;=DATE(2099,12,31))),I54&lt;F54,FALSE)),"Check inputs","OK"))))</f>
        <v/>
      </c>
    </row>
    <row r="55" spans="1:12" x14ac:dyDescent="0.25">
      <c r="A55" s="16"/>
      <c r="B55" s="18"/>
      <c r="C55" s="18"/>
      <c r="D55" s="16"/>
      <c r="E55" s="16"/>
      <c r="F55" s="17"/>
      <c r="G55" s="17"/>
      <c r="H55" s="16"/>
      <c r="I55" s="17"/>
      <c r="J55" s="20" t="str">
        <f>IF(NOT(COUNTA(A55:I55)&gt;0),"",IF(NOT(AND(ISNUMBER(F55),F55&gt;=DATE(1950,1,1),F55&lt;=DATE(2099,12,31))),"",IF(H55="Closed",IF(AND(ISNUMBER(I55),I55&gt;=DATE(1950,1,1),I55&lt;=DATE(2099,12,31)),I55-F55,""),IF(AND(ISNUMBER(Dashboard!$B$4),Dashboard!$B$4&gt;=DATE(1950,1,1),Dashboard!$B$4&lt;=DATE(2099,12,31)),Dashboard!$B$4-F55,""))))</f>
        <v/>
      </c>
      <c r="K55" s="22" t="str">
        <f>IF(NOT(COUNTA(A55:I55)&gt;0),"",IF(OR(NOT(AND(ISNUMBER(G55),G55&gt;=DATE(1950,1,1),G55&lt;=DATE(2099,12,31))),NOT(AND(ISNUMBER(Dashboard!$B$4),Dashboard!$B$4&gt;=DATE(1950,1,1),Dashboard!$B$4&lt;=DATE(2099,12,31)))),"",IF(AND(H55&lt;&gt;"Closed",G55&lt;Dashboard!$B$4),"Yes","No")))</f>
        <v/>
      </c>
      <c r="L55" s="22" t="str">
        <f>IF(NOT(COUNTA(A55:I55)&gt;0),"",IF(LEN(A55)=0,"Check ID",IF(SUMPRODUCT(--($A$2:$A$501=A55))&gt;1,"Duplicate ID",IF(OR(LEN(B55)=0,LEN(C55)=0,LEN(E55)=0,NOT(OR(D55="Mechanical",D55="Electrical",D55="Plumbing",D55="Controls",D55="Other")),NOT(AND(ISNUMBER(F55),F55&gt;=DATE(1950,1,1),F55&lt;=DATE(2099,12,31))),NOT(AND(ISNUMBER(G55),G55&gt;=DATE(1950,1,1),G55&lt;=DATE(2099,12,31))),NOT(OR(H55="Open",H55="Ready for review",H55="Closed")),IF(AND(AND(ISNUMBER(F55),F55&gt;=DATE(1950,1,1),F55&lt;=DATE(2099,12,31)),AND(ISNUMBER(G55),G55&gt;=DATE(1950,1,1),G55&lt;=DATE(2099,12,31))),G55&lt;F55,FALSE),AND(H55="Closed",LEN(I55)=0),AND(LEN(I55)&gt;0,NOT(AND(ISNUMBER(I55),I55&gt;=DATE(1950,1,1),I55&lt;=DATE(2099,12,31)))),IF(AND(AND(ISNUMBER(I55),I55&gt;=DATE(1950,1,1),I55&lt;=DATE(2099,12,31)),AND(ISNUMBER(F55),F55&gt;=DATE(1950,1,1),F55&lt;=DATE(2099,12,31))),I55&lt;F55,FALSE)),"Check inputs","OK"))))</f>
        <v/>
      </c>
    </row>
    <row r="56" spans="1:12" x14ac:dyDescent="0.25">
      <c r="A56" s="16"/>
      <c r="B56" s="18"/>
      <c r="C56" s="18"/>
      <c r="D56" s="16"/>
      <c r="E56" s="16"/>
      <c r="F56" s="17"/>
      <c r="G56" s="17"/>
      <c r="H56" s="16"/>
      <c r="I56" s="17"/>
      <c r="J56" s="20" t="str">
        <f>IF(NOT(COUNTA(A56:I56)&gt;0),"",IF(NOT(AND(ISNUMBER(F56),F56&gt;=DATE(1950,1,1),F56&lt;=DATE(2099,12,31))),"",IF(H56="Closed",IF(AND(ISNUMBER(I56),I56&gt;=DATE(1950,1,1),I56&lt;=DATE(2099,12,31)),I56-F56,""),IF(AND(ISNUMBER(Dashboard!$B$4),Dashboard!$B$4&gt;=DATE(1950,1,1),Dashboard!$B$4&lt;=DATE(2099,12,31)),Dashboard!$B$4-F56,""))))</f>
        <v/>
      </c>
      <c r="K56" s="22" t="str">
        <f>IF(NOT(COUNTA(A56:I56)&gt;0),"",IF(OR(NOT(AND(ISNUMBER(G56),G56&gt;=DATE(1950,1,1),G56&lt;=DATE(2099,12,31))),NOT(AND(ISNUMBER(Dashboard!$B$4),Dashboard!$B$4&gt;=DATE(1950,1,1),Dashboard!$B$4&lt;=DATE(2099,12,31)))),"",IF(AND(H56&lt;&gt;"Closed",G56&lt;Dashboard!$B$4),"Yes","No")))</f>
        <v/>
      </c>
      <c r="L56" s="22" t="str">
        <f>IF(NOT(COUNTA(A56:I56)&gt;0),"",IF(LEN(A56)=0,"Check ID",IF(SUMPRODUCT(--($A$2:$A$501=A56))&gt;1,"Duplicate ID",IF(OR(LEN(B56)=0,LEN(C56)=0,LEN(E56)=0,NOT(OR(D56="Mechanical",D56="Electrical",D56="Plumbing",D56="Controls",D56="Other")),NOT(AND(ISNUMBER(F56),F56&gt;=DATE(1950,1,1),F56&lt;=DATE(2099,12,31))),NOT(AND(ISNUMBER(G56),G56&gt;=DATE(1950,1,1),G56&lt;=DATE(2099,12,31))),NOT(OR(H56="Open",H56="Ready for review",H56="Closed")),IF(AND(AND(ISNUMBER(F56),F56&gt;=DATE(1950,1,1),F56&lt;=DATE(2099,12,31)),AND(ISNUMBER(G56),G56&gt;=DATE(1950,1,1),G56&lt;=DATE(2099,12,31))),G56&lt;F56,FALSE),AND(H56="Closed",LEN(I56)=0),AND(LEN(I56)&gt;0,NOT(AND(ISNUMBER(I56),I56&gt;=DATE(1950,1,1),I56&lt;=DATE(2099,12,31)))),IF(AND(AND(ISNUMBER(I56),I56&gt;=DATE(1950,1,1),I56&lt;=DATE(2099,12,31)),AND(ISNUMBER(F56),F56&gt;=DATE(1950,1,1),F56&lt;=DATE(2099,12,31))),I56&lt;F56,FALSE)),"Check inputs","OK"))))</f>
        <v/>
      </c>
    </row>
    <row r="57" spans="1:12" x14ac:dyDescent="0.25">
      <c r="A57" s="16"/>
      <c r="B57" s="18"/>
      <c r="C57" s="18"/>
      <c r="D57" s="16"/>
      <c r="E57" s="16"/>
      <c r="F57" s="17"/>
      <c r="G57" s="17"/>
      <c r="H57" s="16"/>
      <c r="I57" s="17"/>
      <c r="J57" s="20" t="str">
        <f>IF(NOT(COUNTA(A57:I57)&gt;0),"",IF(NOT(AND(ISNUMBER(F57),F57&gt;=DATE(1950,1,1),F57&lt;=DATE(2099,12,31))),"",IF(H57="Closed",IF(AND(ISNUMBER(I57),I57&gt;=DATE(1950,1,1),I57&lt;=DATE(2099,12,31)),I57-F57,""),IF(AND(ISNUMBER(Dashboard!$B$4),Dashboard!$B$4&gt;=DATE(1950,1,1),Dashboard!$B$4&lt;=DATE(2099,12,31)),Dashboard!$B$4-F57,""))))</f>
        <v/>
      </c>
      <c r="K57" s="22" t="str">
        <f>IF(NOT(COUNTA(A57:I57)&gt;0),"",IF(OR(NOT(AND(ISNUMBER(G57),G57&gt;=DATE(1950,1,1),G57&lt;=DATE(2099,12,31))),NOT(AND(ISNUMBER(Dashboard!$B$4),Dashboard!$B$4&gt;=DATE(1950,1,1),Dashboard!$B$4&lt;=DATE(2099,12,31)))),"",IF(AND(H57&lt;&gt;"Closed",G57&lt;Dashboard!$B$4),"Yes","No")))</f>
        <v/>
      </c>
      <c r="L57" s="22" t="str">
        <f>IF(NOT(COUNTA(A57:I57)&gt;0),"",IF(LEN(A57)=0,"Check ID",IF(SUMPRODUCT(--($A$2:$A$501=A57))&gt;1,"Duplicate ID",IF(OR(LEN(B57)=0,LEN(C57)=0,LEN(E57)=0,NOT(OR(D57="Mechanical",D57="Electrical",D57="Plumbing",D57="Controls",D57="Other")),NOT(AND(ISNUMBER(F57),F57&gt;=DATE(1950,1,1),F57&lt;=DATE(2099,12,31))),NOT(AND(ISNUMBER(G57),G57&gt;=DATE(1950,1,1),G57&lt;=DATE(2099,12,31))),NOT(OR(H57="Open",H57="Ready for review",H57="Closed")),IF(AND(AND(ISNUMBER(F57),F57&gt;=DATE(1950,1,1),F57&lt;=DATE(2099,12,31)),AND(ISNUMBER(G57),G57&gt;=DATE(1950,1,1),G57&lt;=DATE(2099,12,31))),G57&lt;F57,FALSE),AND(H57="Closed",LEN(I57)=0),AND(LEN(I57)&gt;0,NOT(AND(ISNUMBER(I57),I57&gt;=DATE(1950,1,1),I57&lt;=DATE(2099,12,31)))),IF(AND(AND(ISNUMBER(I57),I57&gt;=DATE(1950,1,1),I57&lt;=DATE(2099,12,31)),AND(ISNUMBER(F57),F57&gt;=DATE(1950,1,1),F57&lt;=DATE(2099,12,31))),I57&lt;F57,FALSE)),"Check inputs","OK"))))</f>
        <v/>
      </c>
    </row>
    <row r="58" spans="1:12" x14ac:dyDescent="0.25">
      <c r="A58" s="16"/>
      <c r="B58" s="18"/>
      <c r="C58" s="18"/>
      <c r="D58" s="16"/>
      <c r="E58" s="16"/>
      <c r="F58" s="17"/>
      <c r="G58" s="17"/>
      <c r="H58" s="16"/>
      <c r="I58" s="17"/>
      <c r="J58" s="20" t="str">
        <f>IF(NOT(COUNTA(A58:I58)&gt;0),"",IF(NOT(AND(ISNUMBER(F58),F58&gt;=DATE(1950,1,1),F58&lt;=DATE(2099,12,31))),"",IF(H58="Closed",IF(AND(ISNUMBER(I58),I58&gt;=DATE(1950,1,1),I58&lt;=DATE(2099,12,31)),I58-F58,""),IF(AND(ISNUMBER(Dashboard!$B$4),Dashboard!$B$4&gt;=DATE(1950,1,1),Dashboard!$B$4&lt;=DATE(2099,12,31)),Dashboard!$B$4-F58,""))))</f>
        <v/>
      </c>
      <c r="K58" s="22" t="str">
        <f>IF(NOT(COUNTA(A58:I58)&gt;0),"",IF(OR(NOT(AND(ISNUMBER(G58),G58&gt;=DATE(1950,1,1),G58&lt;=DATE(2099,12,31))),NOT(AND(ISNUMBER(Dashboard!$B$4),Dashboard!$B$4&gt;=DATE(1950,1,1),Dashboard!$B$4&lt;=DATE(2099,12,31)))),"",IF(AND(H58&lt;&gt;"Closed",G58&lt;Dashboard!$B$4),"Yes","No")))</f>
        <v/>
      </c>
      <c r="L58" s="22" t="str">
        <f>IF(NOT(COUNTA(A58:I58)&gt;0),"",IF(LEN(A58)=0,"Check ID",IF(SUMPRODUCT(--($A$2:$A$501=A58))&gt;1,"Duplicate ID",IF(OR(LEN(B58)=0,LEN(C58)=0,LEN(E58)=0,NOT(OR(D58="Mechanical",D58="Electrical",D58="Plumbing",D58="Controls",D58="Other")),NOT(AND(ISNUMBER(F58),F58&gt;=DATE(1950,1,1),F58&lt;=DATE(2099,12,31))),NOT(AND(ISNUMBER(G58),G58&gt;=DATE(1950,1,1),G58&lt;=DATE(2099,12,31))),NOT(OR(H58="Open",H58="Ready for review",H58="Closed")),IF(AND(AND(ISNUMBER(F58),F58&gt;=DATE(1950,1,1),F58&lt;=DATE(2099,12,31)),AND(ISNUMBER(G58),G58&gt;=DATE(1950,1,1),G58&lt;=DATE(2099,12,31))),G58&lt;F58,FALSE),AND(H58="Closed",LEN(I58)=0),AND(LEN(I58)&gt;0,NOT(AND(ISNUMBER(I58),I58&gt;=DATE(1950,1,1),I58&lt;=DATE(2099,12,31)))),IF(AND(AND(ISNUMBER(I58),I58&gt;=DATE(1950,1,1),I58&lt;=DATE(2099,12,31)),AND(ISNUMBER(F58),F58&gt;=DATE(1950,1,1),F58&lt;=DATE(2099,12,31))),I58&lt;F58,FALSE)),"Check inputs","OK"))))</f>
        <v/>
      </c>
    </row>
    <row r="59" spans="1:12" x14ac:dyDescent="0.25">
      <c r="A59" s="16"/>
      <c r="B59" s="18"/>
      <c r="C59" s="18"/>
      <c r="D59" s="16"/>
      <c r="E59" s="16"/>
      <c r="F59" s="17"/>
      <c r="G59" s="17"/>
      <c r="H59" s="16"/>
      <c r="I59" s="17"/>
      <c r="J59" s="20" t="str">
        <f>IF(NOT(COUNTA(A59:I59)&gt;0),"",IF(NOT(AND(ISNUMBER(F59),F59&gt;=DATE(1950,1,1),F59&lt;=DATE(2099,12,31))),"",IF(H59="Closed",IF(AND(ISNUMBER(I59),I59&gt;=DATE(1950,1,1),I59&lt;=DATE(2099,12,31)),I59-F59,""),IF(AND(ISNUMBER(Dashboard!$B$4),Dashboard!$B$4&gt;=DATE(1950,1,1),Dashboard!$B$4&lt;=DATE(2099,12,31)),Dashboard!$B$4-F59,""))))</f>
        <v/>
      </c>
      <c r="K59" s="22" t="str">
        <f>IF(NOT(COUNTA(A59:I59)&gt;0),"",IF(OR(NOT(AND(ISNUMBER(G59),G59&gt;=DATE(1950,1,1),G59&lt;=DATE(2099,12,31))),NOT(AND(ISNUMBER(Dashboard!$B$4),Dashboard!$B$4&gt;=DATE(1950,1,1),Dashboard!$B$4&lt;=DATE(2099,12,31)))),"",IF(AND(H59&lt;&gt;"Closed",G59&lt;Dashboard!$B$4),"Yes","No")))</f>
        <v/>
      </c>
      <c r="L59" s="22" t="str">
        <f>IF(NOT(COUNTA(A59:I59)&gt;0),"",IF(LEN(A59)=0,"Check ID",IF(SUMPRODUCT(--($A$2:$A$501=A59))&gt;1,"Duplicate ID",IF(OR(LEN(B59)=0,LEN(C59)=0,LEN(E59)=0,NOT(OR(D59="Mechanical",D59="Electrical",D59="Plumbing",D59="Controls",D59="Other")),NOT(AND(ISNUMBER(F59),F59&gt;=DATE(1950,1,1),F59&lt;=DATE(2099,12,31))),NOT(AND(ISNUMBER(G59),G59&gt;=DATE(1950,1,1),G59&lt;=DATE(2099,12,31))),NOT(OR(H59="Open",H59="Ready for review",H59="Closed")),IF(AND(AND(ISNUMBER(F59),F59&gt;=DATE(1950,1,1),F59&lt;=DATE(2099,12,31)),AND(ISNUMBER(G59),G59&gt;=DATE(1950,1,1),G59&lt;=DATE(2099,12,31))),G59&lt;F59,FALSE),AND(H59="Closed",LEN(I59)=0),AND(LEN(I59)&gt;0,NOT(AND(ISNUMBER(I59),I59&gt;=DATE(1950,1,1),I59&lt;=DATE(2099,12,31)))),IF(AND(AND(ISNUMBER(I59),I59&gt;=DATE(1950,1,1),I59&lt;=DATE(2099,12,31)),AND(ISNUMBER(F59),F59&gt;=DATE(1950,1,1),F59&lt;=DATE(2099,12,31))),I59&lt;F59,FALSE)),"Check inputs","OK"))))</f>
        <v/>
      </c>
    </row>
    <row r="60" spans="1:12" x14ac:dyDescent="0.25">
      <c r="A60" s="16"/>
      <c r="B60" s="18"/>
      <c r="C60" s="18"/>
      <c r="D60" s="16"/>
      <c r="E60" s="16"/>
      <c r="F60" s="17"/>
      <c r="G60" s="17"/>
      <c r="H60" s="16"/>
      <c r="I60" s="17"/>
      <c r="J60" s="20" t="str">
        <f>IF(NOT(COUNTA(A60:I60)&gt;0),"",IF(NOT(AND(ISNUMBER(F60),F60&gt;=DATE(1950,1,1),F60&lt;=DATE(2099,12,31))),"",IF(H60="Closed",IF(AND(ISNUMBER(I60),I60&gt;=DATE(1950,1,1),I60&lt;=DATE(2099,12,31)),I60-F60,""),IF(AND(ISNUMBER(Dashboard!$B$4),Dashboard!$B$4&gt;=DATE(1950,1,1),Dashboard!$B$4&lt;=DATE(2099,12,31)),Dashboard!$B$4-F60,""))))</f>
        <v/>
      </c>
      <c r="K60" s="22" t="str">
        <f>IF(NOT(COUNTA(A60:I60)&gt;0),"",IF(OR(NOT(AND(ISNUMBER(G60),G60&gt;=DATE(1950,1,1),G60&lt;=DATE(2099,12,31))),NOT(AND(ISNUMBER(Dashboard!$B$4),Dashboard!$B$4&gt;=DATE(1950,1,1),Dashboard!$B$4&lt;=DATE(2099,12,31)))),"",IF(AND(H60&lt;&gt;"Closed",G60&lt;Dashboard!$B$4),"Yes","No")))</f>
        <v/>
      </c>
      <c r="L60" s="22" t="str">
        <f>IF(NOT(COUNTA(A60:I60)&gt;0),"",IF(LEN(A60)=0,"Check ID",IF(SUMPRODUCT(--($A$2:$A$501=A60))&gt;1,"Duplicate ID",IF(OR(LEN(B60)=0,LEN(C60)=0,LEN(E60)=0,NOT(OR(D60="Mechanical",D60="Electrical",D60="Plumbing",D60="Controls",D60="Other")),NOT(AND(ISNUMBER(F60),F60&gt;=DATE(1950,1,1),F60&lt;=DATE(2099,12,31))),NOT(AND(ISNUMBER(G60),G60&gt;=DATE(1950,1,1),G60&lt;=DATE(2099,12,31))),NOT(OR(H60="Open",H60="Ready for review",H60="Closed")),IF(AND(AND(ISNUMBER(F60),F60&gt;=DATE(1950,1,1),F60&lt;=DATE(2099,12,31)),AND(ISNUMBER(G60),G60&gt;=DATE(1950,1,1),G60&lt;=DATE(2099,12,31))),G60&lt;F60,FALSE),AND(H60="Closed",LEN(I60)=0),AND(LEN(I60)&gt;0,NOT(AND(ISNUMBER(I60),I60&gt;=DATE(1950,1,1),I60&lt;=DATE(2099,12,31)))),IF(AND(AND(ISNUMBER(I60),I60&gt;=DATE(1950,1,1),I60&lt;=DATE(2099,12,31)),AND(ISNUMBER(F60),F60&gt;=DATE(1950,1,1),F60&lt;=DATE(2099,12,31))),I60&lt;F60,FALSE)),"Check inputs","OK"))))</f>
        <v/>
      </c>
    </row>
    <row r="61" spans="1:12" x14ac:dyDescent="0.25">
      <c r="A61" s="16"/>
      <c r="B61" s="18"/>
      <c r="C61" s="18"/>
      <c r="D61" s="16"/>
      <c r="E61" s="16"/>
      <c r="F61" s="17"/>
      <c r="G61" s="17"/>
      <c r="H61" s="16"/>
      <c r="I61" s="17"/>
      <c r="J61" s="20" t="str">
        <f>IF(NOT(COUNTA(A61:I61)&gt;0),"",IF(NOT(AND(ISNUMBER(F61),F61&gt;=DATE(1950,1,1),F61&lt;=DATE(2099,12,31))),"",IF(H61="Closed",IF(AND(ISNUMBER(I61),I61&gt;=DATE(1950,1,1),I61&lt;=DATE(2099,12,31)),I61-F61,""),IF(AND(ISNUMBER(Dashboard!$B$4),Dashboard!$B$4&gt;=DATE(1950,1,1),Dashboard!$B$4&lt;=DATE(2099,12,31)),Dashboard!$B$4-F61,""))))</f>
        <v/>
      </c>
      <c r="K61" s="22" t="str">
        <f>IF(NOT(COUNTA(A61:I61)&gt;0),"",IF(OR(NOT(AND(ISNUMBER(G61),G61&gt;=DATE(1950,1,1),G61&lt;=DATE(2099,12,31))),NOT(AND(ISNUMBER(Dashboard!$B$4),Dashboard!$B$4&gt;=DATE(1950,1,1),Dashboard!$B$4&lt;=DATE(2099,12,31)))),"",IF(AND(H61&lt;&gt;"Closed",G61&lt;Dashboard!$B$4),"Yes","No")))</f>
        <v/>
      </c>
      <c r="L61" s="22" t="str">
        <f>IF(NOT(COUNTA(A61:I61)&gt;0),"",IF(LEN(A61)=0,"Check ID",IF(SUMPRODUCT(--($A$2:$A$501=A61))&gt;1,"Duplicate ID",IF(OR(LEN(B61)=0,LEN(C61)=0,LEN(E61)=0,NOT(OR(D61="Mechanical",D61="Electrical",D61="Plumbing",D61="Controls",D61="Other")),NOT(AND(ISNUMBER(F61),F61&gt;=DATE(1950,1,1),F61&lt;=DATE(2099,12,31))),NOT(AND(ISNUMBER(G61),G61&gt;=DATE(1950,1,1),G61&lt;=DATE(2099,12,31))),NOT(OR(H61="Open",H61="Ready for review",H61="Closed")),IF(AND(AND(ISNUMBER(F61),F61&gt;=DATE(1950,1,1),F61&lt;=DATE(2099,12,31)),AND(ISNUMBER(G61),G61&gt;=DATE(1950,1,1),G61&lt;=DATE(2099,12,31))),G61&lt;F61,FALSE),AND(H61="Closed",LEN(I61)=0),AND(LEN(I61)&gt;0,NOT(AND(ISNUMBER(I61),I61&gt;=DATE(1950,1,1),I61&lt;=DATE(2099,12,31)))),IF(AND(AND(ISNUMBER(I61),I61&gt;=DATE(1950,1,1),I61&lt;=DATE(2099,12,31)),AND(ISNUMBER(F61),F61&gt;=DATE(1950,1,1),F61&lt;=DATE(2099,12,31))),I61&lt;F61,FALSE)),"Check inputs","OK"))))</f>
        <v/>
      </c>
    </row>
    <row r="62" spans="1:12" x14ac:dyDescent="0.25">
      <c r="A62" s="16"/>
      <c r="B62" s="18"/>
      <c r="C62" s="18"/>
      <c r="D62" s="16"/>
      <c r="E62" s="16"/>
      <c r="F62" s="17"/>
      <c r="G62" s="17"/>
      <c r="H62" s="16"/>
      <c r="I62" s="17"/>
      <c r="J62" s="20" t="str">
        <f>IF(NOT(COUNTA(A62:I62)&gt;0),"",IF(NOT(AND(ISNUMBER(F62),F62&gt;=DATE(1950,1,1),F62&lt;=DATE(2099,12,31))),"",IF(H62="Closed",IF(AND(ISNUMBER(I62),I62&gt;=DATE(1950,1,1),I62&lt;=DATE(2099,12,31)),I62-F62,""),IF(AND(ISNUMBER(Dashboard!$B$4),Dashboard!$B$4&gt;=DATE(1950,1,1),Dashboard!$B$4&lt;=DATE(2099,12,31)),Dashboard!$B$4-F62,""))))</f>
        <v/>
      </c>
      <c r="K62" s="22" t="str">
        <f>IF(NOT(COUNTA(A62:I62)&gt;0),"",IF(OR(NOT(AND(ISNUMBER(G62),G62&gt;=DATE(1950,1,1),G62&lt;=DATE(2099,12,31))),NOT(AND(ISNUMBER(Dashboard!$B$4),Dashboard!$B$4&gt;=DATE(1950,1,1),Dashboard!$B$4&lt;=DATE(2099,12,31)))),"",IF(AND(H62&lt;&gt;"Closed",G62&lt;Dashboard!$B$4),"Yes","No")))</f>
        <v/>
      </c>
      <c r="L62" s="22" t="str">
        <f>IF(NOT(COUNTA(A62:I62)&gt;0),"",IF(LEN(A62)=0,"Check ID",IF(SUMPRODUCT(--($A$2:$A$501=A62))&gt;1,"Duplicate ID",IF(OR(LEN(B62)=0,LEN(C62)=0,LEN(E62)=0,NOT(OR(D62="Mechanical",D62="Electrical",D62="Plumbing",D62="Controls",D62="Other")),NOT(AND(ISNUMBER(F62),F62&gt;=DATE(1950,1,1),F62&lt;=DATE(2099,12,31))),NOT(AND(ISNUMBER(G62),G62&gt;=DATE(1950,1,1),G62&lt;=DATE(2099,12,31))),NOT(OR(H62="Open",H62="Ready for review",H62="Closed")),IF(AND(AND(ISNUMBER(F62),F62&gt;=DATE(1950,1,1),F62&lt;=DATE(2099,12,31)),AND(ISNUMBER(G62),G62&gt;=DATE(1950,1,1),G62&lt;=DATE(2099,12,31))),G62&lt;F62,FALSE),AND(H62="Closed",LEN(I62)=0),AND(LEN(I62)&gt;0,NOT(AND(ISNUMBER(I62),I62&gt;=DATE(1950,1,1),I62&lt;=DATE(2099,12,31)))),IF(AND(AND(ISNUMBER(I62),I62&gt;=DATE(1950,1,1),I62&lt;=DATE(2099,12,31)),AND(ISNUMBER(F62),F62&gt;=DATE(1950,1,1),F62&lt;=DATE(2099,12,31))),I62&lt;F62,FALSE)),"Check inputs","OK"))))</f>
        <v/>
      </c>
    </row>
    <row r="63" spans="1:12" x14ac:dyDescent="0.25">
      <c r="A63" s="16"/>
      <c r="B63" s="18"/>
      <c r="C63" s="18"/>
      <c r="D63" s="16"/>
      <c r="E63" s="16"/>
      <c r="F63" s="17"/>
      <c r="G63" s="17"/>
      <c r="H63" s="16"/>
      <c r="I63" s="17"/>
      <c r="J63" s="20" t="str">
        <f>IF(NOT(COUNTA(A63:I63)&gt;0),"",IF(NOT(AND(ISNUMBER(F63),F63&gt;=DATE(1950,1,1),F63&lt;=DATE(2099,12,31))),"",IF(H63="Closed",IF(AND(ISNUMBER(I63),I63&gt;=DATE(1950,1,1),I63&lt;=DATE(2099,12,31)),I63-F63,""),IF(AND(ISNUMBER(Dashboard!$B$4),Dashboard!$B$4&gt;=DATE(1950,1,1),Dashboard!$B$4&lt;=DATE(2099,12,31)),Dashboard!$B$4-F63,""))))</f>
        <v/>
      </c>
      <c r="K63" s="22" t="str">
        <f>IF(NOT(COUNTA(A63:I63)&gt;0),"",IF(OR(NOT(AND(ISNUMBER(G63),G63&gt;=DATE(1950,1,1),G63&lt;=DATE(2099,12,31))),NOT(AND(ISNUMBER(Dashboard!$B$4),Dashboard!$B$4&gt;=DATE(1950,1,1),Dashboard!$B$4&lt;=DATE(2099,12,31)))),"",IF(AND(H63&lt;&gt;"Closed",G63&lt;Dashboard!$B$4),"Yes","No")))</f>
        <v/>
      </c>
      <c r="L63" s="22" t="str">
        <f>IF(NOT(COUNTA(A63:I63)&gt;0),"",IF(LEN(A63)=0,"Check ID",IF(SUMPRODUCT(--($A$2:$A$501=A63))&gt;1,"Duplicate ID",IF(OR(LEN(B63)=0,LEN(C63)=0,LEN(E63)=0,NOT(OR(D63="Mechanical",D63="Electrical",D63="Plumbing",D63="Controls",D63="Other")),NOT(AND(ISNUMBER(F63),F63&gt;=DATE(1950,1,1),F63&lt;=DATE(2099,12,31))),NOT(AND(ISNUMBER(G63),G63&gt;=DATE(1950,1,1),G63&lt;=DATE(2099,12,31))),NOT(OR(H63="Open",H63="Ready for review",H63="Closed")),IF(AND(AND(ISNUMBER(F63),F63&gt;=DATE(1950,1,1),F63&lt;=DATE(2099,12,31)),AND(ISNUMBER(G63),G63&gt;=DATE(1950,1,1),G63&lt;=DATE(2099,12,31))),G63&lt;F63,FALSE),AND(H63="Closed",LEN(I63)=0),AND(LEN(I63)&gt;0,NOT(AND(ISNUMBER(I63),I63&gt;=DATE(1950,1,1),I63&lt;=DATE(2099,12,31)))),IF(AND(AND(ISNUMBER(I63),I63&gt;=DATE(1950,1,1),I63&lt;=DATE(2099,12,31)),AND(ISNUMBER(F63),F63&gt;=DATE(1950,1,1),F63&lt;=DATE(2099,12,31))),I63&lt;F63,FALSE)),"Check inputs","OK"))))</f>
        <v/>
      </c>
    </row>
    <row r="64" spans="1:12" x14ac:dyDescent="0.25">
      <c r="A64" s="16"/>
      <c r="B64" s="18"/>
      <c r="C64" s="18"/>
      <c r="D64" s="16"/>
      <c r="E64" s="16"/>
      <c r="F64" s="17"/>
      <c r="G64" s="17"/>
      <c r="H64" s="16"/>
      <c r="I64" s="17"/>
      <c r="J64" s="20" t="str">
        <f>IF(NOT(COUNTA(A64:I64)&gt;0),"",IF(NOT(AND(ISNUMBER(F64),F64&gt;=DATE(1950,1,1),F64&lt;=DATE(2099,12,31))),"",IF(H64="Closed",IF(AND(ISNUMBER(I64),I64&gt;=DATE(1950,1,1),I64&lt;=DATE(2099,12,31)),I64-F64,""),IF(AND(ISNUMBER(Dashboard!$B$4),Dashboard!$B$4&gt;=DATE(1950,1,1),Dashboard!$B$4&lt;=DATE(2099,12,31)),Dashboard!$B$4-F64,""))))</f>
        <v/>
      </c>
      <c r="K64" s="22" t="str">
        <f>IF(NOT(COUNTA(A64:I64)&gt;0),"",IF(OR(NOT(AND(ISNUMBER(G64),G64&gt;=DATE(1950,1,1),G64&lt;=DATE(2099,12,31))),NOT(AND(ISNUMBER(Dashboard!$B$4),Dashboard!$B$4&gt;=DATE(1950,1,1),Dashboard!$B$4&lt;=DATE(2099,12,31)))),"",IF(AND(H64&lt;&gt;"Closed",G64&lt;Dashboard!$B$4),"Yes","No")))</f>
        <v/>
      </c>
      <c r="L64" s="22" t="str">
        <f>IF(NOT(COUNTA(A64:I64)&gt;0),"",IF(LEN(A64)=0,"Check ID",IF(SUMPRODUCT(--($A$2:$A$501=A64))&gt;1,"Duplicate ID",IF(OR(LEN(B64)=0,LEN(C64)=0,LEN(E64)=0,NOT(OR(D64="Mechanical",D64="Electrical",D64="Plumbing",D64="Controls",D64="Other")),NOT(AND(ISNUMBER(F64),F64&gt;=DATE(1950,1,1),F64&lt;=DATE(2099,12,31))),NOT(AND(ISNUMBER(G64),G64&gt;=DATE(1950,1,1),G64&lt;=DATE(2099,12,31))),NOT(OR(H64="Open",H64="Ready for review",H64="Closed")),IF(AND(AND(ISNUMBER(F64),F64&gt;=DATE(1950,1,1),F64&lt;=DATE(2099,12,31)),AND(ISNUMBER(G64),G64&gt;=DATE(1950,1,1),G64&lt;=DATE(2099,12,31))),G64&lt;F64,FALSE),AND(H64="Closed",LEN(I64)=0),AND(LEN(I64)&gt;0,NOT(AND(ISNUMBER(I64),I64&gt;=DATE(1950,1,1),I64&lt;=DATE(2099,12,31)))),IF(AND(AND(ISNUMBER(I64),I64&gt;=DATE(1950,1,1),I64&lt;=DATE(2099,12,31)),AND(ISNUMBER(F64),F64&gt;=DATE(1950,1,1),F64&lt;=DATE(2099,12,31))),I64&lt;F64,FALSE)),"Check inputs","OK"))))</f>
        <v/>
      </c>
    </row>
    <row r="65" spans="1:12" x14ac:dyDescent="0.25">
      <c r="A65" s="16"/>
      <c r="B65" s="18"/>
      <c r="C65" s="18"/>
      <c r="D65" s="16"/>
      <c r="E65" s="16"/>
      <c r="F65" s="17"/>
      <c r="G65" s="17"/>
      <c r="H65" s="16"/>
      <c r="I65" s="17"/>
      <c r="J65" s="20" t="str">
        <f>IF(NOT(COUNTA(A65:I65)&gt;0),"",IF(NOT(AND(ISNUMBER(F65),F65&gt;=DATE(1950,1,1),F65&lt;=DATE(2099,12,31))),"",IF(H65="Closed",IF(AND(ISNUMBER(I65),I65&gt;=DATE(1950,1,1),I65&lt;=DATE(2099,12,31)),I65-F65,""),IF(AND(ISNUMBER(Dashboard!$B$4),Dashboard!$B$4&gt;=DATE(1950,1,1),Dashboard!$B$4&lt;=DATE(2099,12,31)),Dashboard!$B$4-F65,""))))</f>
        <v/>
      </c>
      <c r="K65" s="22" t="str">
        <f>IF(NOT(COUNTA(A65:I65)&gt;0),"",IF(OR(NOT(AND(ISNUMBER(G65),G65&gt;=DATE(1950,1,1),G65&lt;=DATE(2099,12,31))),NOT(AND(ISNUMBER(Dashboard!$B$4),Dashboard!$B$4&gt;=DATE(1950,1,1),Dashboard!$B$4&lt;=DATE(2099,12,31)))),"",IF(AND(H65&lt;&gt;"Closed",G65&lt;Dashboard!$B$4),"Yes","No")))</f>
        <v/>
      </c>
      <c r="L65" s="22" t="str">
        <f>IF(NOT(COUNTA(A65:I65)&gt;0),"",IF(LEN(A65)=0,"Check ID",IF(SUMPRODUCT(--($A$2:$A$501=A65))&gt;1,"Duplicate ID",IF(OR(LEN(B65)=0,LEN(C65)=0,LEN(E65)=0,NOT(OR(D65="Mechanical",D65="Electrical",D65="Plumbing",D65="Controls",D65="Other")),NOT(AND(ISNUMBER(F65),F65&gt;=DATE(1950,1,1),F65&lt;=DATE(2099,12,31))),NOT(AND(ISNUMBER(G65),G65&gt;=DATE(1950,1,1),G65&lt;=DATE(2099,12,31))),NOT(OR(H65="Open",H65="Ready for review",H65="Closed")),IF(AND(AND(ISNUMBER(F65),F65&gt;=DATE(1950,1,1),F65&lt;=DATE(2099,12,31)),AND(ISNUMBER(G65),G65&gt;=DATE(1950,1,1),G65&lt;=DATE(2099,12,31))),G65&lt;F65,FALSE),AND(H65="Closed",LEN(I65)=0),AND(LEN(I65)&gt;0,NOT(AND(ISNUMBER(I65),I65&gt;=DATE(1950,1,1),I65&lt;=DATE(2099,12,31)))),IF(AND(AND(ISNUMBER(I65),I65&gt;=DATE(1950,1,1),I65&lt;=DATE(2099,12,31)),AND(ISNUMBER(F65),F65&gt;=DATE(1950,1,1),F65&lt;=DATE(2099,12,31))),I65&lt;F65,FALSE)),"Check inputs","OK"))))</f>
        <v/>
      </c>
    </row>
    <row r="66" spans="1:12" x14ac:dyDescent="0.25">
      <c r="A66" s="16"/>
      <c r="B66" s="18"/>
      <c r="C66" s="18"/>
      <c r="D66" s="16"/>
      <c r="E66" s="16"/>
      <c r="F66" s="17"/>
      <c r="G66" s="17"/>
      <c r="H66" s="16"/>
      <c r="I66" s="17"/>
      <c r="J66" s="20" t="str">
        <f>IF(NOT(COUNTA(A66:I66)&gt;0),"",IF(NOT(AND(ISNUMBER(F66),F66&gt;=DATE(1950,1,1),F66&lt;=DATE(2099,12,31))),"",IF(H66="Closed",IF(AND(ISNUMBER(I66),I66&gt;=DATE(1950,1,1),I66&lt;=DATE(2099,12,31)),I66-F66,""),IF(AND(ISNUMBER(Dashboard!$B$4),Dashboard!$B$4&gt;=DATE(1950,1,1),Dashboard!$B$4&lt;=DATE(2099,12,31)),Dashboard!$B$4-F66,""))))</f>
        <v/>
      </c>
      <c r="K66" s="22" t="str">
        <f>IF(NOT(COUNTA(A66:I66)&gt;0),"",IF(OR(NOT(AND(ISNUMBER(G66),G66&gt;=DATE(1950,1,1),G66&lt;=DATE(2099,12,31))),NOT(AND(ISNUMBER(Dashboard!$B$4),Dashboard!$B$4&gt;=DATE(1950,1,1),Dashboard!$B$4&lt;=DATE(2099,12,31)))),"",IF(AND(H66&lt;&gt;"Closed",G66&lt;Dashboard!$B$4),"Yes","No")))</f>
        <v/>
      </c>
      <c r="L66" s="22" t="str">
        <f>IF(NOT(COUNTA(A66:I66)&gt;0),"",IF(LEN(A66)=0,"Check ID",IF(SUMPRODUCT(--($A$2:$A$501=A66))&gt;1,"Duplicate ID",IF(OR(LEN(B66)=0,LEN(C66)=0,LEN(E66)=0,NOT(OR(D66="Mechanical",D66="Electrical",D66="Plumbing",D66="Controls",D66="Other")),NOT(AND(ISNUMBER(F66),F66&gt;=DATE(1950,1,1),F66&lt;=DATE(2099,12,31))),NOT(AND(ISNUMBER(G66),G66&gt;=DATE(1950,1,1),G66&lt;=DATE(2099,12,31))),NOT(OR(H66="Open",H66="Ready for review",H66="Closed")),IF(AND(AND(ISNUMBER(F66),F66&gt;=DATE(1950,1,1),F66&lt;=DATE(2099,12,31)),AND(ISNUMBER(G66),G66&gt;=DATE(1950,1,1),G66&lt;=DATE(2099,12,31))),G66&lt;F66,FALSE),AND(H66="Closed",LEN(I66)=0),AND(LEN(I66)&gt;0,NOT(AND(ISNUMBER(I66),I66&gt;=DATE(1950,1,1),I66&lt;=DATE(2099,12,31)))),IF(AND(AND(ISNUMBER(I66),I66&gt;=DATE(1950,1,1),I66&lt;=DATE(2099,12,31)),AND(ISNUMBER(F66),F66&gt;=DATE(1950,1,1),F66&lt;=DATE(2099,12,31))),I66&lt;F66,FALSE)),"Check inputs","OK"))))</f>
        <v/>
      </c>
    </row>
    <row r="67" spans="1:12" x14ac:dyDescent="0.25">
      <c r="A67" s="16"/>
      <c r="B67" s="18"/>
      <c r="C67" s="18"/>
      <c r="D67" s="16"/>
      <c r="E67" s="16"/>
      <c r="F67" s="17"/>
      <c r="G67" s="17"/>
      <c r="H67" s="16"/>
      <c r="I67" s="17"/>
      <c r="J67" s="20" t="str">
        <f>IF(NOT(COUNTA(A67:I67)&gt;0),"",IF(NOT(AND(ISNUMBER(F67),F67&gt;=DATE(1950,1,1),F67&lt;=DATE(2099,12,31))),"",IF(H67="Closed",IF(AND(ISNUMBER(I67),I67&gt;=DATE(1950,1,1),I67&lt;=DATE(2099,12,31)),I67-F67,""),IF(AND(ISNUMBER(Dashboard!$B$4),Dashboard!$B$4&gt;=DATE(1950,1,1),Dashboard!$B$4&lt;=DATE(2099,12,31)),Dashboard!$B$4-F67,""))))</f>
        <v/>
      </c>
      <c r="K67" s="22" t="str">
        <f>IF(NOT(COUNTA(A67:I67)&gt;0),"",IF(OR(NOT(AND(ISNUMBER(G67),G67&gt;=DATE(1950,1,1),G67&lt;=DATE(2099,12,31))),NOT(AND(ISNUMBER(Dashboard!$B$4),Dashboard!$B$4&gt;=DATE(1950,1,1),Dashboard!$B$4&lt;=DATE(2099,12,31)))),"",IF(AND(H67&lt;&gt;"Closed",G67&lt;Dashboard!$B$4),"Yes","No")))</f>
        <v/>
      </c>
      <c r="L67" s="22" t="str">
        <f>IF(NOT(COUNTA(A67:I67)&gt;0),"",IF(LEN(A67)=0,"Check ID",IF(SUMPRODUCT(--($A$2:$A$501=A67))&gt;1,"Duplicate ID",IF(OR(LEN(B67)=0,LEN(C67)=0,LEN(E67)=0,NOT(OR(D67="Mechanical",D67="Electrical",D67="Plumbing",D67="Controls",D67="Other")),NOT(AND(ISNUMBER(F67),F67&gt;=DATE(1950,1,1),F67&lt;=DATE(2099,12,31))),NOT(AND(ISNUMBER(G67),G67&gt;=DATE(1950,1,1),G67&lt;=DATE(2099,12,31))),NOT(OR(H67="Open",H67="Ready for review",H67="Closed")),IF(AND(AND(ISNUMBER(F67),F67&gt;=DATE(1950,1,1),F67&lt;=DATE(2099,12,31)),AND(ISNUMBER(G67),G67&gt;=DATE(1950,1,1),G67&lt;=DATE(2099,12,31))),G67&lt;F67,FALSE),AND(H67="Closed",LEN(I67)=0),AND(LEN(I67)&gt;0,NOT(AND(ISNUMBER(I67),I67&gt;=DATE(1950,1,1),I67&lt;=DATE(2099,12,31)))),IF(AND(AND(ISNUMBER(I67),I67&gt;=DATE(1950,1,1),I67&lt;=DATE(2099,12,31)),AND(ISNUMBER(F67),F67&gt;=DATE(1950,1,1),F67&lt;=DATE(2099,12,31))),I67&lt;F67,FALSE)),"Check inputs","OK"))))</f>
        <v/>
      </c>
    </row>
    <row r="68" spans="1:12" x14ac:dyDescent="0.25">
      <c r="A68" s="16"/>
      <c r="B68" s="18"/>
      <c r="C68" s="18"/>
      <c r="D68" s="16"/>
      <c r="E68" s="16"/>
      <c r="F68" s="17"/>
      <c r="G68" s="17"/>
      <c r="H68" s="16"/>
      <c r="I68" s="17"/>
      <c r="J68" s="20" t="str">
        <f>IF(NOT(COUNTA(A68:I68)&gt;0),"",IF(NOT(AND(ISNUMBER(F68),F68&gt;=DATE(1950,1,1),F68&lt;=DATE(2099,12,31))),"",IF(H68="Closed",IF(AND(ISNUMBER(I68),I68&gt;=DATE(1950,1,1),I68&lt;=DATE(2099,12,31)),I68-F68,""),IF(AND(ISNUMBER(Dashboard!$B$4),Dashboard!$B$4&gt;=DATE(1950,1,1),Dashboard!$B$4&lt;=DATE(2099,12,31)),Dashboard!$B$4-F68,""))))</f>
        <v/>
      </c>
      <c r="K68" s="22" t="str">
        <f>IF(NOT(COUNTA(A68:I68)&gt;0),"",IF(OR(NOT(AND(ISNUMBER(G68),G68&gt;=DATE(1950,1,1),G68&lt;=DATE(2099,12,31))),NOT(AND(ISNUMBER(Dashboard!$B$4),Dashboard!$B$4&gt;=DATE(1950,1,1),Dashboard!$B$4&lt;=DATE(2099,12,31)))),"",IF(AND(H68&lt;&gt;"Closed",G68&lt;Dashboard!$B$4),"Yes","No")))</f>
        <v/>
      </c>
      <c r="L68" s="22" t="str">
        <f>IF(NOT(COUNTA(A68:I68)&gt;0),"",IF(LEN(A68)=0,"Check ID",IF(SUMPRODUCT(--($A$2:$A$501=A68))&gt;1,"Duplicate ID",IF(OR(LEN(B68)=0,LEN(C68)=0,LEN(E68)=0,NOT(OR(D68="Mechanical",D68="Electrical",D68="Plumbing",D68="Controls",D68="Other")),NOT(AND(ISNUMBER(F68),F68&gt;=DATE(1950,1,1),F68&lt;=DATE(2099,12,31))),NOT(AND(ISNUMBER(G68),G68&gt;=DATE(1950,1,1),G68&lt;=DATE(2099,12,31))),NOT(OR(H68="Open",H68="Ready for review",H68="Closed")),IF(AND(AND(ISNUMBER(F68),F68&gt;=DATE(1950,1,1),F68&lt;=DATE(2099,12,31)),AND(ISNUMBER(G68),G68&gt;=DATE(1950,1,1),G68&lt;=DATE(2099,12,31))),G68&lt;F68,FALSE),AND(H68="Closed",LEN(I68)=0),AND(LEN(I68)&gt;0,NOT(AND(ISNUMBER(I68),I68&gt;=DATE(1950,1,1),I68&lt;=DATE(2099,12,31)))),IF(AND(AND(ISNUMBER(I68),I68&gt;=DATE(1950,1,1),I68&lt;=DATE(2099,12,31)),AND(ISNUMBER(F68),F68&gt;=DATE(1950,1,1),F68&lt;=DATE(2099,12,31))),I68&lt;F68,FALSE)),"Check inputs","OK"))))</f>
        <v/>
      </c>
    </row>
    <row r="69" spans="1:12" x14ac:dyDescent="0.25">
      <c r="A69" s="16"/>
      <c r="B69" s="18"/>
      <c r="C69" s="18"/>
      <c r="D69" s="16"/>
      <c r="E69" s="16"/>
      <c r="F69" s="17"/>
      <c r="G69" s="17"/>
      <c r="H69" s="16"/>
      <c r="I69" s="17"/>
      <c r="J69" s="20" t="str">
        <f>IF(NOT(COUNTA(A69:I69)&gt;0),"",IF(NOT(AND(ISNUMBER(F69),F69&gt;=DATE(1950,1,1),F69&lt;=DATE(2099,12,31))),"",IF(H69="Closed",IF(AND(ISNUMBER(I69),I69&gt;=DATE(1950,1,1),I69&lt;=DATE(2099,12,31)),I69-F69,""),IF(AND(ISNUMBER(Dashboard!$B$4),Dashboard!$B$4&gt;=DATE(1950,1,1),Dashboard!$B$4&lt;=DATE(2099,12,31)),Dashboard!$B$4-F69,""))))</f>
        <v/>
      </c>
      <c r="K69" s="22" t="str">
        <f>IF(NOT(COUNTA(A69:I69)&gt;0),"",IF(OR(NOT(AND(ISNUMBER(G69),G69&gt;=DATE(1950,1,1),G69&lt;=DATE(2099,12,31))),NOT(AND(ISNUMBER(Dashboard!$B$4),Dashboard!$B$4&gt;=DATE(1950,1,1),Dashboard!$B$4&lt;=DATE(2099,12,31)))),"",IF(AND(H69&lt;&gt;"Closed",G69&lt;Dashboard!$B$4),"Yes","No")))</f>
        <v/>
      </c>
      <c r="L69" s="22" t="str">
        <f>IF(NOT(COUNTA(A69:I69)&gt;0),"",IF(LEN(A69)=0,"Check ID",IF(SUMPRODUCT(--($A$2:$A$501=A69))&gt;1,"Duplicate ID",IF(OR(LEN(B69)=0,LEN(C69)=0,LEN(E69)=0,NOT(OR(D69="Mechanical",D69="Electrical",D69="Plumbing",D69="Controls",D69="Other")),NOT(AND(ISNUMBER(F69),F69&gt;=DATE(1950,1,1),F69&lt;=DATE(2099,12,31))),NOT(AND(ISNUMBER(G69),G69&gt;=DATE(1950,1,1),G69&lt;=DATE(2099,12,31))),NOT(OR(H69="Open",H69="Ready for review",H69="Closed")),IF(AND(AND(ISNUMBER(F69),F69&gt;=DATE(1950,1,1),F69&lt;=DATE(2099,12,31)),AND(ISNUMBER(G69),G69&gt;=DATE(1950,1,1),G69&lt;=DATE(2099,12,31))),G69&lt;F69,FALSE),AND(H69="Closed",LEN(I69)=0),AND(LEN(I69)&gt;0,NOT(AND(ISNUMBER(I69),I69&gt;=DATE(1950,1,1),I69&lt;=DATE(2099,12,31)))),IF(AND(AND(ISNUMBER(I69),I69&gt;=DATE(1950,1,1),I69&lt;=DATE(2099,12,31)),AND(ISNUMBER(F69),F69&gt;=DATE(1950,1,1),F69&lt;=DATE(2099,12,31))),I69&lt;F69,FALSE)),"Check inputs","OK"))))</f>
        <v/>
      </c>
    </row>
    <row r="70" spans="1:12" x14ac:dyDescent="0.25">
      <c r="A70" s="16"/>
      <c r="B70" s="18"/>
      <c r="C70" s="18"/>
      <c r="D70" s="16"/>
      <c r="E70" s="16"/>
      <c r="F70" s="17"/>
      <c r="G70" s="17"/>
      <c r="H70" s="16"/>
      <c r="I70" s="17"/>
      <c r="J70" s="20" t="str">
        <f>IF(NOT(COUNTA(A70:I70)&gt;0),"",IF(NOT(AND(ISNUMBER(F70),F70&gt;=DATE(1950,1,1),F70&lt;=DATE(2099,12,31))),"",IF(H70="Closed",IF(AND(ISNUMBER(I70),I70&gt;=DATE(1950,1,1),I70&lt;=DATE(2099,12,31)),I70-F70,""),IF(AND(ISNUMBER(Dashboard!$B$4),Dashboard!$B$4&gt;=DATE(1950,1,1),Dashboard!$B$4&lt;=DATE(2099,12,31)),Dashboard!$B$4-F70,""))))</f>
        <v/>
      </c>
      <c r="K70" s="22" t="str">
        <f>IF(NOT(COUNTA(A70:I70)&gt;0),"",IF(OR(NOT(AND(ISNUMBER(G70),G70&gt;=DATE(1950,1,1),G70&lt;=DATE(2099,12,31))),NOT(AND(ISNUMBER(Dashboard!$B$4),Dashboard!$B$4&gt;=DATE(1950,1,1),Dashboard!$B$4&lt;=DATE(2099,12,31)))),"",IF(AND(H70&lt;&gt;"Closed",G70&lt;Dashboard!$B$4),"Yes","No")))</f>
        <v/>
      </c>
      <c r="L70" s="22" t="str">
        <f>IF(NOT(COUNTA(A70:I70)&gt;0),"",IF(LEN(A70)=0,"Check ID",IF(SUMPRODUCT(--($A$2:$A$501=A70))&gt;1,"Duplicate ID",IF(OR(LEN(B70)=0,LEN(C70)=0,LEN(E70)=0,NOT(OR(D70="Mechanical",D70="Electrical",D70="Plumbing",D70="Controls",D70="Other")),NOT(AND(ISNUMBER(F70),F70&gt;=DATE(1950,1,1),F70&lt;=DATE(2099,12,31))),NOT(AND(ISNUMBER(G70),G70&gt;=DATE(1950,1,1),G70&lt;=DATE(2099,12,31))),NOT(OR(H70="Open",H70="Ready for review",H70="Closed")),IF(AND(AND(ISNUMBER(F70),F70&gt;=DATE(1950,1,1),F70&lt;=DATE(2099,12,31)),AND(ISNUMBER(G70),G70&gt;=DATE(1950,1,1),G70&lt;=DATE(2099,12,31))),G70&lt;F70,FALSE),AND(H70="Closed",LEN(I70)=0),AND(LEN(I70)&gt;0,NOT(AND(ISNUMBER(I70),I70&gt;=DATE(1950,1,1),I70&lt;=DATE(2099,12,31)))),IF(AND(AND(ISNUMBER(I70),I70&gt;=DATE(1950,1,1),I70&lt;=DATE(2099,12,31)),AND(ISNUMBER(F70),F70&gt;=DATE(1950,1,1),F70&lt;=DATE(2099,12,31))),I70&lt;F70,FALSE)),"Check inputs","OK"))))</f>
        <v/>
      </c>
    </row>
    <row r="71" spans="1:12" x14ac:dyDescent="0.25">
      <c r="A71" s="16"/>
      <c r="B71" s="18"/>
      <c r="C71" s="18"/>
      <c r="D71" s="16"/>
      <c r="E71" s="16"/>
      <c r="F71" s="17"/>
      <c r="G71" s="17"/>
      <c r="H71" s="16"/>
      <c r="I71" s="17"/>
      <c r="J71" s="20" t="str">
        <f>IF(NOT(COUNTA(A71:I71)&gt;0),"",IF(NOT(AND(ISNUMBER(F71),F71&gt;=DATE(1950,1,1),F71&lt;=DATE(2099,12,31))),"",IF(H71="Closed",IF(AND(ISNUMBER(I71),I71&gt;=DATE(1950,1,1),I71&lt;=DATE(2099,12,31)),I71-F71,""),IF(AND(ISNUMBER(Dashboard!$B$4),Dashboard!$B$4&gt;=DATE(1950,1,1),Dashboard!$B$4&lt;=DATE(2099,12,31)),Dashboard!$B$4-F71,""))))</f>
        <v/>
      </c>
      <c r="K71" s="22" t="str">
        <f>IF(NOT(COUNTA(A71:I71)&gt;0),"",IF(OR(NOT(AND(ISNUMBER(G71),G71&gt;=DATE(1950,1,1),G71&lt;=DATE(2099,12,31))),NOT(AND(ISNUMBER(Dashboard!$B$4),Dashboard!$B$4&gt;=DATE(1950,1,1),Dashboard!$B$4&lt;=DATE(2099,12,31)))),"",IF(AND(H71&lt;&gt;"Closed",G71&lt;Dashboard!$B$4),"Yes","No")))</f>
        <v/>
      </c>
      <c r="L71" s="22" t="str">
        <f>IF(NOT(COUNTA(A71:I71)&gt;0),"",IF(LEN(A71)=0,"Check ID",IF(SUMPRODUCT(--($A$2:$A$501=A71))&gt;1,"Duplicate ID",IF(OR(LEN(B71)=0,LEN(C71)=0,LEN(E71)=0,NOT(OR(D71="Mechanical",D71="Electrical",D71="Plumbing",D71="Controls",D71="Other")),NOT(AND(ISNUMBER(F71),F71&gt;=DATE(1950,1,1),F71&lt;=DATE(2099,12,31))),NOT(AND(ISNUMBER(G71),G71&gt;=DATE(1950,1,1),G71&lt;=DATE(2099,12,31))),NOT(OR(H71="Open",H71="Ready for review",H71="Closed")),IF(AND(AND(ISNUMBER(F71),F71&gt;=DATE(1950,1,1),F71&lt;=DATE(2099,12,31)),AND(ISNUMBER(G71),G71&gt;=DATE(1950,1,1),G71&lt;=DATE(2099,12,31))),G71&lt;F71,FALSE),AND(H71="Closed",LEN(I71)=0),AND(LEN(I71)&gt;0,NOT(AND(ISNUMBER(I71),I71&gt;=DATE(1950,1,1),I71&lt;=DATE(2099,12,31)))),IF(AND(AND(ISNUMBER(I71),I71&gt;=DATE(1950,1,1),I71&lt;=DATE(2099,12,31)),AND(ISNUMBER(F71),F71&gt;=DATE(1950,1,1),F71&lt;=DATE(2099,12,31))),I71&lt;F71,FALSE)),"Check inputs","OK"))))</f>
        <v/>
      </c>
    </row>
    <row r="72" spans="1:12" x14ac:dyDescent="0.25">
      <c r="A72" s="16"/>
      <c r="B72" s="18"/>
      <c r="C72" s="18"/>
      <c r="D72" s="16"/>
      <c r="E72" s="16"/>
      <c r="F72" s="17"/>
      <c r="G72" s="17"/>
      <c r="H72" s="16"/>
      <c r="I72" s="17"/>
      <c r="J72" s="20" t="str">
        <f>IF(NOT(COUNTA(A72:I72)&gt;0),"",IF(NOT(AND(ISNUMBER(F72),F72&gt;=DATE(1950,1,1),F72&lt;=DATE(2099,12,31))),"",IF(H72="Closed",IF(AND(ISNUMBER(I72),I72&gt;=DATE(1950,1,1),I72&lt;=DATE(2099,12,31)),I72-F72,""),IF(AND(ISNUMBER(Dashboard!$B$4),Dashboard!$B$4&gt;=DATE(1950,1,1),Dashboard!$B$4&lt;=DATE(2099,12,31)),Dashboard!$B$4-F72,""))))</f>
        <v/>
      </c>
      <c r="K72" s="22" t="str">
        <f>IF(NOT(COUNTA(A72:I72)&gt;0),"",IF(OR(NOT(AND(ISNUMBER(G72),G72&gt;=DATE(1950,1,1),G72&lt;=DATE(2099,12,31))),NOT(AND(ISNUMBER(Dashboard!$B$4),Dashboard!$B$4&gt;=DATE(1950,1,1),Dashboard!$B$4&lt;=DATE(2099,12,31)))),"",IF(AND(H72&lt;&gt;"Closed",G72&lt;Dashboard!$B$4),"Yes","No")))</f>
        <v/>
      </c>
      <c r="L72" s="22" t="str">
        <f>IF(NOT(COUNTA(A72:I72)&gt;0),"",IF(LEN(A72)=0,"Check ID",IF(SUMPRODUCT(--($A$2:$A$501=A72))&gt;1,"Duplicate ID",IF(OR(LEN(B72)=0,LEN(C72)=0,LEN(E72)=0,NOT(OR(D72="Mechanical",D72="Electrical",D72="Plumbing",D72="Controls",D72="Other")),NOT(AND(ISNUMBER(F72),F72&gt;=DATE(1950,1,1),F72&lt;=DATE(2099,12,31))),NOT(AND(ISNUMBER(G72),G72&gt;=DATE(1950,1,1),G72&lt;=DATE(2099,12,31))),NOT(OR(H72="Open",H72="Ready for review",H72="Closed")),IF(AND(AND(ISNUMBER(F72),F72&gt;=DATE(1950,1,1),F72&lt;=DATE(2099,12,31)),AND(ISNUMBER(G72),G72&gt;=DATE(1950,1,1),G72&lt;=DATE(2099,12,31))),G72&lt;F72,FALSE),AND(H72="Closed",LEN(I72)=0),AND(LEN(I72)&gt;0,NOT(AND(ISNUMBER(I72),I72&gt;=DATE(1950,1,1),I72&lt;=DATE(2099,12,31)))),IF(AND(AND(ISNUMBER(I72),I72&gt;=DATE(1950,1,1),I72&lt;=DATE(2099,12,31)),AND(ISNUMBER(F72),F72&gt;=DATE(1950,1,1),F72&lt;=DATE(2099,12,31))),I72&lt;F72,FALSE)),"Check inputs","OK"))))</f>
        <v/>
      </c>
    </row>
    <row r="73" spans="1:12" x14ac:dyDescent="0.25">
      <c r="A73" s="16"/>
      <c r="B73" s="18"/>
      <c r="C73" s="18"/>
      <c r="D73" s="16"/>
      <c r="E73" s="16"/>
      <c r="F73" s="17"/>
      <c r="G73" s="17"/>
      <c r="H73" s="16"/>
      <c r="I73" s="17"/>
      <c r="J73" s="20" t="str">
        <f>IF(NOT(COUNTA(A73:I73)&gt;0),"",IF(NOT(AND(ISNUMBER(F73),F73&gt;=DATE(1950,1,1),F73&lt;=DATE(2099,12,31))),"",IF(H73="Closed",IF(AND(ISNUMBER(I73),I73&gt;=DATE(1950,1,1),I73&lt;=DATE(2099,12,31)),I73-F73,""),IF(AND(ISNUMBER(Dashboard!$B$4),Dashboard!$B$4&gt;=DATE(1950,1,1),Dashboard!$B$4&lt;=DATE(2099,12,31)),Dashboard!$B$4-F73,""))))</f>
        <v/>
      </c>
      <c r="K73" s="22" t="str">
        <f>IF(NOT(COUNTA(A73:I73)&gt;0),"",IF(OR(NOT(AND(ISNUMBER(G73),G73&gt;=DATE(1950,1,1),G73&lt;=DATE(2099,12,31))),NOT(AND(ISNUMBER(Dashboard!$B$4),Dashboard!$B$4&gt;=DATE(1950,1,1),Dashboard!$B$4&lt;=DATE(2099,12,31)))),"",IF(AND(H73&lt;&gt;"Closed",G73&lt;Dashboard!$B$4),"Yes","No")))</f>
        <v/>
      </c>
      <c r="L73" s="22" t="str">
        <f>IF(NOT(COUNTA(A73:I73)&gt;0),"",IF(LEN(A73)=0,"Check ID",IF(SUMPRODUCT(--($A$2:$A$501=A73))&gt;1,"Duplicate ID",IF(OR(LEN(B73)=0,LEN(C73)=0,LEN(E73)=0,NOT(OR(D73="Mechanical",D73="Electrical",D73="Plumbing",D73="Controls",D73="Other")),NOT(AND(ISNUMBER(F73),F73&gt;=DATE(1950,1,1),F73&lt;=DATE(2099,12,31))),NOT(AND(ISNUMBER(G73),G73&gt;=DATE(1950,1,1),G73&lt;=DATE(2099,12,31))),NOT(OR(H73="Open",H73="Ready for review",H73="Closed")),IF(AND(AND(ISNUMBER(F73),F73&gt;=DATE(1950,1,1),F73&lt;=DATE(2099,12,31)),AND(ISNUMBER(G73),G73&gt;=DATE(1950,1,1),G73&lt;=DATE(2099,12,31))),G73&lt;F73,FALSE),AND(H73="Closed",LEN(I73)=0),AND(LEN(I73)&gt;0,NOT(AND(ISNUMBER(I73),I73&gt;=DATE(1950,1,1),I73&lt;=DATE(2099,12,31)))),IF(AND(AND(ISNUMBER(I73),I73&gt;=DATE(1950,1,1),I73&lt;=DATE(2099,12,31)),AND(ISNUMBER(F73),F73&gt;=DATE(1950,1,1),F73&lt;=DATE(2099,12,31))),I73&lt;F73,FALSE)),"Check inputs","OK"))))</f>
        <v/>
      </c>
    </row>
    <row r="74" spans="1:12" x14ac:dyDescent="0.25">
      <c r="A74" s="16"/>
      <c r="B74" s="18"/>
      <c r="C74" s="18"/>
      <c r="D74" s="16"/>
      <c r="E74" s="16"/>
      <c r="F74" s="17"/>
      <c r="G74" s="17"/>
      <c r="H74" s="16"/>
      <c r="I74" s="17"/>
      <c r="J74" s="20" t="str">
        <f>IF(NOT(COUNTA(A74:I74)&gt;0),"",IF(NOT(AND(ISNUMBER(F74),F74&gt;=DATE(1950,1,1),F74&lt;=DATE(2099,12,31))),"",IF(H74="Closed",IF(AND(ISNUMBER(I74),I74&gt;=DATE(1950,1,1),I74&lt;=DATE(2099,12,31)),I74-F74,""),IF(AND(ISNUMBER(Dashboard!$B$4),Dashboard!$B$4&gt;=DATE(1950,1,1),Dashboard!$B$4&lt;=DATE(2099,12,31)),Dashboard!$B$4-F74,""))))</f>
        <v/>
      </c>
      <c r="K74" s="22" t="str">
        <f>IF(NOT(COUNTA(A74:I74)&gt;0),"",IF(OR(NOT(AND(ISNUMBER(G74),G74&gt;=DATE(1950,1,1),G74&lt;=DATE(2099,12,31))),NOT(AND(ISNUMBER(Dashboard!$B$4),Dashboard!$B$4&gt;=DATE(1950,1,1),Dashboard!$B$4&lt;=DATE(2099,12,31)))),"",IF(AND(H74&lt;&gt;"Closed",G74&lt;Dashboard!$B$4),"Yes","No")))</f>
        <v/>
      </c>
      <c r="L74" s="22" t="str">
        <f>IF(NOT(COUNTA(A74:I74)&gt;0),"",IF(LEN(A74)=0,"Check ID",IF(SUMPRODUCT(--($A$2:$A$501=A74))&gt;1,"Duplicate ID",IF(OR(LEN(B74)=0,LEN(C74)=0,LEN(E74)=0,NOT(OR(D74="Mechanical",D74="Electrical",D74="Plumbing",D74="Controls",D74="Other")),NOT(AND(ISNUMBER(F74),F74&gt;=DATE(1950,1,1),F74&lt;=DATE(2099,12,31))),NOT(AND(ISNUMBER(G74),G74&gt;=DATE(1950,1,1),G74&lt;=DATE(2099,12,31))),NOT(OR(H74="Open",H74="Ready for review",H74="Closed")),IF(AND(AND(ISNUMBER(F74),F74&gt;=DATE(1950,1,1),F74&lt;=DATE(2099,12,31)),AND(ISNUMBER(G74),G74&gt;=DATE(1950,1,1),G74&lt;=DATE(2099,12,31))),G74&lt;F74,FALSE),AND(H74="Closed",LEN(I74)=0),AND(LEN(I74)&gt;0,NOT(AND(ISNUMBER(I74),I74&gt;=DATE(1950,1,1),I74&lt;=DATE(2099,12,31)))),IF(AND(AND(ISNUMBER(I74),I74&gt;=DATE(1950,1,1),I74&lt;=DATE(2099,12,31)),AND(ISNUMBER(F74),F74&gt;=DATE(1950,1,1),F74&lt;=DATE(2099,12,31))),I74&lt;F74,FALSE)),"Check inputs","OK"))))</f>
        <v/>
      </c>
    </row>
    <row r="75" spans="1:12" x14ac:dyDescent="0.25">
      <c r="A75" s="16"/>
      <c r="B75" s="18"/>
      <c r="C75" s="18"/>
      <c r="D75" s="16"/>
      <c r="E75" s="16"/>
      <c r="F75" s="17"/>
      <c r="G75" s="17"/>
      <c r="H75" s="16"/>
      <c r="I75" s="17"/>
      <c r="J75" s="20" t="str">
        <f>IF(NOT(COUNTA(A75:I75)&gt;0),"",IF(NOT(AND(ISNUMBER(F75),F75&gt;=DATE(1950,1,1),F75&lt;=DATE(2099,12,31))),"",IF(H75="Closed",IF(AND(ISNUMBER(I75),I75&gt;=DATE(1950,1,1),I75&lt;=DATE(2099,12,31)),I75-F75,""),IF(AND(ISNUMBER(Dashboard!$B$4),Dashboard!$B$4&gt;=DATE(1950,1,1),Dashboard!$B$4&lt;=DATE(2099,12,31)),Dashboard!$B$4-F75,""))))</f>
        <v/>
      </c>
      <c r="K75" s="22" t="str">
        <f>IF(NOT(COUNTA(A75:I75)&gt;0),"",IF(OR(NOT(AND(ISNUMBER(G75),G75&gt;=DATE(1950,1,1),G75&lt;=DATE(2099,12,31))),NOT(AND(ISNUMBER(Dashboard!$B$4),Dashboard!$B$4&gt;=DATE(1950,1,1),Dashboard!$B$4&lt;=DATE(2099,12,31)))),"",IF(AND(H75&lt;&gt;"Closed",G75&lt;Dashboard!$B$4),"Yes","No")))</f>
        <v/>
      </c>
      <c r="L75" s="22" t="str">
        <f>IF(NOT(COUNTA(A75:I75)&gt;0),"",IF(LEN(A75)=0,"Check ID",IF(SUMPRODUCT(--($A$2:$A$501=A75))&gt;1,"Duplicate ID",IF(OR(LEN(B75)=0,LEN(C75)=0,LEN(E75)=0,NOT(OR(D75="Mechanical",D75="Electrical",D75="Plumbing",D75="Controls",D75="Other")),NOT(AND(ISNUMBER(F75),F75&gt;=DATE(1950,1,1),F75&lt;=DATE(2099,12,31))),NOT(AND(ISNUMBER(G75),G75&gt;=DATE(1950,1,1),G75&lt;=DATE(2099,12,31))),NOT(OR(H75="Open",H75="Ready for review",H75="Closed")),IF(AND(AND(ISNUMBER(F75),F75&gt;=DATE(1950,1,1),F75&lt;=DATE(2099,12,31)),AND(ISNUMBER(G75),G75&gt;=DATE(1950,1,1),G75&lt;=DATE(2099,12,31))),G75&lt;F75,FALSE),AND(H75="Closed",LEN(I75)=0),AND(LEN(I75)&gt;0,NOT(AND(ISNUMBER(I75),I75&gt;=DATE(1950,1,1),I75&lt;=DATE(2099,12,31)))),IF(AND(AND(ISNUMBER(I75),I75&gt;=DATE(1950,1,1),I75&lt;=DATE(2099,12,31)),AND(ISNUMBER(F75),F75&gt;=DATE(1950,1,1),F75&lt;=DATE(2099,12,31))),I75&lt;F75,FALSE)),"Check inputs","OK"))))</f>
        <v/>
      </c>
    </row>
    <row r="76" spans="1:12" x14ac:dyDescent="0.25">
      <c r="A76" s="16"/>
      <c r="B76" s="18"/>
      <c r="C76" s="18"/>
      <c r="D76" s="16"/>
      <c r="E76" s="16"/>
      <c r="F76" s="17"/>
      <c r="G76" s="17"/>
      <c r="H76" s="16"/>
      <c r="I76" s="17"/>
      <c r="J76" s="20" t="str">
        <f>IF(NOT(COUNTA(A76:I76)&gt;0),"",IF(NOT(AND(ISNUMBER(F76),F76&gt;=DATE(1950,1,1),F76&lt;=DATE(2099,12,31))),"",IF(H76="Closed",IF(AND(ISNUMBER(I76),I76&gt;=DATE(1950,1,1),I76&lt;=DATE(2099,12,31)),I76-F76,""),IF(AND(ISNUMBER(Dashboard!$B$4),Dashboard!$B$4&gt;=DATE(1950,1,1),Dashboard!$B$4&lt;=DATE(2099,12,31)),Dashboard!$B$4-F76,""))))</f>
        <v/>
      </c>
      <c r="K76" s="22" t="str">
        <f>IF(NOT(COUNTA(A76:I76)&gt;0),"",IF(OR(NOT(AND(ISNUMBER(G76),G76&gt;=DATE(1950,1,1),G76&lt;=DATE(2099,12,31))),NOT(AND(ISNUMBER(Dashboard!$B$4),Dashboard!$B$4&gt;=DATE(1950,1,1),Dashboard!$B$4&lt;=DATE(2099,12,31)))),"",IF(AND(H76&lt;&gt;"Closed",G76&lt;Dashboard!$B$4),"Yes","No")))</f>
        <v/>
      </c>
      <c r="L76" s="22" t="str">
        <f>IF(NOT(COUNTA(A76:I76)&gt;0),"",IF(LEN(A76)=0,"Check ID",IF(SUMPRODUCT(--($A$2:$A$501=A76))&gt;1,"Duplicate ID",IF(OR(LEN(B76)=0,LEN(C76)=0,LEN(E76)=0,NOT(OR(D76="Mechanical",D76="Electrical",D76="Plumbing",D76="Controls",D76="Other")),NOT(AND(ISNUMBER(F76),F76&gt;=DATE(1950,1,1),F76&lt;=DATE(2099,12,31))),NOT(AND(ISNUMBER(G76),G76&gt;=DATE(1950,1,1),G76&lt;=DATE(2099,12,31))),NOT(OR(H76="Open",H76="Ready for review",H76="Closed")),IF(AND(AND(ISNUMBER(F76),F76&gt;=DATE(1950,1,1),F76&lt;=DATE(2099,12,31)),AND(ISNUMBER(G76),G76&gt;=DATE(1950,1,1),G76&lt;=DATE(2099,12,31))),G76&lt;F76,FALSE),AND(H76="Closed",LEN(I76)=0),AND(LEN(I76)&gt;0,NOT(AND(ISNUMBER(I76),I76&gt;=DATE(1950,1,1),I76&lt;=DATE(2099,12,31)))),IF(AND(AND(ISNUMBER(I76),I76&gt;=DATE(1950,1,1),I76&lt;=DATE(2099,12,31)),AND(ISNUMBER(F76),F76&gt;=DATE(1950,1,1),F76&lt;=DATE(2099,12,31))),I76&lt;F76,FALSE)),"Check inputs","OK"))))</f>
        <v/>
      </c>
    </row>
    <row r="77" spans="1:12" x14ac:dyDescent="0.25">
      <c r="A77" s="16"/>
      <c r="B77" s="18"/>
      <c r="C77" s="18"/>
      <c r="D77" s="16"/>
      <c r="E77" s="16"/>
      <c r="F77" s="17"/>
      <c r="G77" s="17"/>
      <c r="H77" s="16"/>
      <c r="I77" s="17"/>
      <c r="J77" s="20" t="str">
        <f>IF(NOT(COUNTA(A77:I77)&gt;0),"",IF(NOT(AND(ISNUMBER(F77),F77&gt;=DATE(1950,1,1),F77&lt;=DATE(2099,12,31))),"",IF(H77="Closed",IF(AND(ISNUMBER(I77),I77&gt;=DATE(1950,1,1),I77&lt;=DATE(2099,12,31)),I77-F77,""),IF(AND(ISNUMBER(Dashboard!$B$4),Dashboard!$B$4&gt;=DATE(1950,1,1),Dashboard!$B$4&lt;=DATE(2099,12,31)),Dashboard!$B$4-F77,""))))</f>
        <v/>
      </c>
      <c r="K77" s="22" t="str">
        <f>IF(NOT(COUNTA(A77:I77)&gt;0),"",IF(OR(NOT(AND(ISNUMBER(G77),G77&gt;=DATE(1950,1,1),G77&lt;=DATE(2099,12,31))),NOT(AND(ISNUMBER(Dashboard!$B$4),Dashboard!$B$4&gt;=DATE(1950,1,1),Dashboard!$B$4&lt;=DATE(2099,12,31)))),"",IF(AND(H77&lt;&gt;"Closed",G77&lt;Dashboard!$B$4),"Yes","No")))</f>
        <v/>
      </c>
      <c r="L77" s="22" t="str">
        <f>IF(NOT(COUNTA(A77:I77)&gt;0),"",IF(LEN(A77)=0,"Check ID",IF(SUMPRODUCT(--($A$2:$A$501=A77))&gt;1,"Duplicate ID",IF(OR(LEN(B77)=0,LEN(C77)=0,LEN(E77)=0,NOT(OR(D77="Mechanical",D77="Electrical",D77="Plumbing",D77="Controls",D77="Other")),NOT(AND(ISNUMBER(F77),F77&gt;=DATE(1950,1,1),F77&lt;=DATE(2099,12,31))),NOT(AND(ISNUMBER(G77),G77&gt;=DATE(1950,1,1),G77&lt;=DATE(2099,12,31))),NOT(OR(H77="Open",H77="Ready for review",H77="Closed")),IF(AND(AND(ISNUMBER(F77),F77&gt;=DATE(1950,1,1),F77&lt;=DATE(2099,12,31)),AND(ISNUMBER(G77),G77&gt;=DATE(1950,1,1),G77&lt;=DATE(2099,12,31))),G77&lt;F77,FALSE),AND(H77="Closed",LEN(I77)=0),AND(LEN(I77)&gt;0,NOT(AND(ISNUMBER(I77),I77&gt;=DATE(1950,1,1),I77&lt;=DATE(2099,12,31)))),IF(AND(AND(ISNUMBER(I77),I77&gt;=DATE(1950,1,1),I77&lt;=DATE(2099,12,31)),AND(ISNUMBER(F77),F77&gt;=DATE(1950,1,1),F77&lt;=DATE(2099,12,31))),I77&lt;F77,FALSE)),"Check inputs","OK"))))</f>
        <v/>
      </c>
    </row>
    <row r="78" spans="1:12" x14ac:dyDescent="0.25">
      <c r="A78" s="16"/>
      <c r="B78" s="18"/>
      <c r="C78" s="18"/>
      <c r="D78" s="16"/>
      <c r="E78" s="16"/>
      <c r="F78" s="17"/>
      <c r="G78" s="17"/>
      <c r="H78" s="16"/>
      <c r="I78" s="17"/>
      <c r="J78" s="20" t="str">
        <f>IF(NOT(COUNTA(A78:I78)&gt;0),"",IF(NOT(AND(ISNUMBER(F78),F78&gt;=DATE(1950,1,1),F78&lt;=DATE(2099,12,31))),"",IF(H78="Closed",IF(AND(ISNUMBER(I78),I78&gt;=DATE(1950,1,1),I78&lt;=DATE(2099,12,31)),I78-F78,""),IF(AND(ISNUMBER(Dashboard!$B$4),Dashboard!$B$4&gt;=DATE(1950,1,1),Dashboard!$B$4&lt;=DATE(2099,12,31)),Dashboard!$B$4-F78,""))))</f>
        <v/>
      </c>
      <c r="K78" s="22" t="str">
        <f>IF(NOT(COUNTA(A78:I78)&gt;0),"",IF(OR(NOT(AND(ISNUMBER(G78),G78&gt;=DATE(1950,1,1),G78&lt;=DATE(2099,12,31))),NOT(AND(ISNUMBER(Dashboard!$B$4),Dashboard!$B$4&gt;=DATE(1950,1,1),Dashboard!$B$4&lt;=DATE(2099,12,31)))),"",IF(AND(H78&lt;&gt;"Closed",G78&lt;Dashboard!$B$4),"Yes","No")))</f>
        <v/>
      </c>
      <c r="L78" s="22" t="str">
        <f>IF(NOT(COUNTA(A78:I78)&gt;0),"",IF(LEN(A78)=0,"Check ID",IF(SUMPRODUCT(--($A$2:$A$501=A78))&gt;1,"Duplicate ID",IF(OR(LEN(B78)=0,LEN(C78)=0,LEN(E78)=0,NOT(OR(D78="Mechanical",D78="Electrical",D78="Plumbing",D78="Controls",D78="Other")),NOT(AND(ISNUMBER(F78),F78&gt;=DATE(1950,1,1),F78&lt;=DATE(2099,12,31))),NOT(AND(ISNUMBER(G78),G78&gt;=DATE(1950,1,1),G78&lt;=DATE(2099,12,31))),NOT(OR(H78="Open",H78="Ready for review",H78="Closed")),IF(AND(AND(ISNUMBER(F78),F78&gt;=DATE(1950,1,1),F78&lt;=DATE(2099,12,31)),AND(ISNUMBER(G78),G78&gt;=DATE(1950,1,1),G78&lt;=DATE(2099,12,31))),G78&lt;F78,FALSE),AND(H78="Closed",LEN(I78)=0),AND(LEN(I78)&gt;0,NOT(AND(ISNUMBER(I78),I78&gt;=DATE(1950,1,1),I78&lt;=DATE(2099,12,31)))),IF(AND(AND(ISNUMBER(I78),I78&gt;=DATE(1950,1,1),I78&lt;=DATE(2099,12,31)),AND(ISNUMBER(F78),F78&gt;=DATE(1950,1,1),F78&lt;=DATE(2099,12,31))),I78&lt;F78,FALSE)),"Check inputs","OK"))))</f>
        <v/>
      </c>
    </row>
    <row r="79" spans="1:12" x14ac:dyDescent="0.25">
      <c r="A79" s="16"/>
      <c r="B79" s="18"/>
      <c r="C79" s="18"/>
      <c r="D79" s="16"/>
      <c r="E79" s="16"/>
      <c r="F79" s="17"/>
      <c r="G79" s="17"/>
      <c r="H79" s="16"/>
      <c r="I79" s="17"/>
      <c r="J79" s="20" t="str">
        <f>IF(NOT(COUNTA(A79:I79)&gt;0),"",IF(NOT(AND(ISNUMBER(F79),F79&gt;=DATE(1950,1,1),F79&lt;=DATE(2099,12,31))),"",IF(H79="Closed",IF(AND(ISNUMBER(I79),I79&gt;=DATE(1950,1,1),I79&lt;=DATE(2099,12,31)),I79-F79,""),IF(AND(ISNUMBER(Dashboard!$B$4),Dashboard!$B$4&gt;=DATE(1950,1,1),Dashboard!$B$4&lt;=DATE(2099,12,31)),Dashboard!$B$4-F79,""))))</f>
        <v/>
      </c>
      <c r="K79" s="22" t="str">
        <f>IF(NOT(COUNTA(A79:I79)&gt;0),"",IF(OR(NOT(AND(ISNUMBER(G79),G79&gt;=DATE(1950,1,1),G79&lt;=DATE(2099,12,31))),NOT(AND(ISNUMBER(Dashboard!$B$4),Dashboard!$B$4&gt;=DATE(1950,1,1),Dashboard!$B$4&lt;=DATE(2099,12,31)))),"",IF(AND(H79&lt;&gt;"Closed",G79&lt;Dashboard!$B$4),"Yes","No")))</f>
        <v/>
      </c>
      <c r="L79" s="22" t="str">
        <f>IF(NOT(COUNTA(A79:I79)&gt;0),"",IF(LEN(A79)=0,"Check ID",IF(SUMPRODUCT(--($A$2:$A$501=A79))&gt;1,"Duplicate ID",IF(OR(LEN(B79)=0,LEN(C79)=0,LEN(E79)=0,NOT(OR(D79="Mechanical",D79="Electrical",D79="Plumbing",D79="Controls",D79="Other")),NOT(AND(ISNUMBER(F79),F79&gt;=DATE(1950,1,1),F79&lt;=DATE(2099,12,31))),NOT(AND(ISNUMBER(G79),G79&gt;=DATE(1950,1,1),G79&lt;=DATE(2099,12,31))),NOT(OR(H79="Open",H79="Ready for review",H79="Closed")),IF(AND(AND(ISNUMBER(F79),F79&gt;=DATE(1950,1,1),F79&lt;=DATE(2099,12,31)),AND(ISNUMBER(G79),G79&gt;=DATE(1950,1,1),G79&lt;=DATE(2099,12,31))),G79&lt;F79,FALSE),AND(H79="Closed",LEN(I79)=0),AND(LEN(I79)&gt;0,NOT(AND(ISNUMBER(I79),I79&gt;=DATE(1950,1,1),I79&lt;=DATE(2099,12,31)))),IF(AND(AND(ISNUMBER(I79),I79&gt;=DATE(1950,1,1),I79&lt;=DATE(2099,12,31)),AND(ISNUMBER(F79),F79&gt;=DATE(1950,1,1),F79&lt;=DATE(2099,12,31))),I79&lt;F79,FALSE)),"Check inputs","OK"))))</f>
        <v/>
      </c>
    </row>
    <row r="80" spans="1:12" x14ac:dyDescent="0.25">
      <c r="A80" s="16"/>
      <c r="B80" s="18"/>
      <c r="C80" s="18"/>
      <c r="D80" s="16"/>
      <c r="E80" s="16"/>
      <c r="F80" s="17"/>
      <c r="G80" s="17"/>
      <c r="H80" s="16"/>
      <c r="I80" s="17"/>
      <c r="J80" s="20" t="str">
        <f>IF(NOT(COUNTA(A80:I80)&gt;0),"",IF(NOT(AND(ISNUMBER(F80),F80&gt;=DATE(1950,1,1),F80&lt;=DATE(2099,12,31))),"",IF(H80="Closed",IF(AND(ISNUMBER(I80),I80&gt;=DATE(1950,1,1),I80&lt;=DATE(2099,12,31)),I80-F80,""),IF(AND(ISNUMBER(Dashboard!$B$4),Dashboard!$B$4&gt;=DATE(1950,1,1),Dashboard!$B$4&lt;=DATE(2099,12,31)),Dashboard!$B$4-F80,""))))</f>
        <v/>
      </c>
      <c r="K80" s="22" t="str">
        <f>IF(NOT(COUNTA(A80:I80)&gt;0),"",IF(OR(NOT(AND(ISNUMBER(G80),G80&gt;=DATE(1950,1,1),G80&lt;=DATE(2099,12,31))),NOT(AND(ISNUMBER(Dashboard!$B$4),Dashboard!$B$4&gt;=DATE(1950,1,1),Dashboard!$B$4&lt;=DATE(2099,12,31)))),"",IF(AND(H80&lt;&gt;"Closed",G80&lt;Dashboard!$B$4),"Yes","No")))</f>
        <v/>
      </c>
      <c r="L80" s="22" t="str">
        <f>IF(NOT(COUNTA(A80:I80)&gt;0),"",IF(LEN(A80)=0,"Check ID",IF(SUMPRODUCT(--($A$2:$A$501=A80))&gt;1,"Duplicate ID",IF(OR(LEN(B80)=0,LEN(C80)=0,LEN(E80)=0,NOT(OR(D80="Mechanical",D80="Electrical",D80="Plumbing",D80="Controls",D80="Other")),NOT(AND(ISNUMBER(F80),F80&gt;=DATE(1950,1,1),F80&lt;=DATE(2099,12,31))),NOT(AND(ISNUMBER(G80),G80&gt;=DATE(1950,1,1),G80&lt;=DATE(2099,12,31))),NOT(OR(H80="Open",H80="Ready for review",H80="Closed")),IF(AND(AND(ISNUMBER(F80),F80&gt;=DATE(1950,1,1),F80&lt;=DATE(2099,12,31)),AND(ISNUMBER(G80),G80&gt;=DATE(1950,1,1),G80&lt;=DATE(2099,12,31))),G80&lt;F80,FALSE),AND(H80="Closed",LEN(I80)=0),AND(LEN(I80)&gt;0,NOT(AND(ISNUMBER(I80),I80&gt;=DATE(1950,1,1),I80&lt;=DATE(2099,12,31)))),IF(AND(AND(ISNUMBER(I80),I80&gt;=DATE(1950,1,1),I80&lt;=DATE(2099,12,31)),AND(ISNUMBER(F80),F80&gt;=DATE(1950,1,1),F80&lt;=DATE(2099,12,31))),I80&lt;F80,FALSE)),"Check inputs","OK"))))</f>
        <v/>
      </c>
    </row>
    <row r="81" spans="1:12" x14ac:dyDescent="0.25">
      <c r="A81" s="16"/>
      <c r="B81" s="18"/>
      <c r="C81" s="18"/>
      <c r="D81" s="16"/>
      <c r="E81" s="16"/>
      <c r="F81" s="17"/>
      <c r="G81" s="17"/>
      <c r="H81" s="16"/>
      <c r="I81" s="17"/>
      <c r="J81" s="20" t="str">
        <f>IF(NOT(COUNTA(A81:I81)&gt;0),"",IF(NOT(AND(ISNUMBER(F81),F81&gt;=DATE(1950,1,1),F81&lt;=DATE(2099,12,31))),"",IF(H81="Closed",IF(AND(ISNUMBER(I81),I81&gt;=DATE(1950,1,1),I81&lt;=DATE(2099,12,31)),I81-F81,""),IF(AND(ISNUMBER(Dashboard!$B$4),Dashboard!$B$4&gt;=DATE(1950,1,1),Dashboard!$B$4&lt;=DATE(2099,12,31)),Dashboard!$B$4-F81,""))))</f>
        <v/>
      </c>
      <c r="K81" s="22" t="str">
        <f>IF(NOT(COUNTA(A81:I81)&gt;0),"",IF(OR(NOT(AND(ISNUMBER(G81),G81&gt;=DATE(1950,1,1),G81&lt;=DATE(2099,12,31))),NOT(AND(ISNUMBER(Dashboard!$B$4),Dashboard!$B$4&gt;=DATE(1950,1,1),Dashboard!$B$4&lt;=DATE(2099,12,31)))),"",IF(AND(H81&lt;&gt;"Closed",G81&lt;Dashboard!$B$4),"Yes","No")))</f>
        <v/>
      </c>
      <c r="L81" s="22" t="str">
        <f>IF(NOT(COUNTA(A81:I81)&gt;0),"",IF(LEN(A81)=0,"Check ID",IF(SUMPRODUCT(--($A$2:$A$501=A81))&gt;1,"Duplicate ID",IF(OR(LEN(B81)=0,LEN(C81)=0,LEN(E81)=0,NOT(OR(D81="Mechanical",D81="Electrical",D81="Plumbing",D81="Controls",D81="Other")),NOT(AND(ISNUMBER(F81),F81&gt;=DATE(1950,1,1),F81&lt;=DATE(2099,12,31))),NOT(AND(ISNUMBER(G81),G81&gt;=DATE(1950,1,1),G81&lt;=DATE(2099,12,31))),NOT(OR(H81="Open",H81="Ready for review",H81="Closed")),IF(AND(AND(ISNUMBER(F81),F81&gt;=DATE(1950,1,1),F81&lt;=DATE(2099,12,31)),AND(ISNUMBER(G81),G81&gt;=DATE(1950,1,1),G81&lt;=DATE(2099,12,31))),G81&lt;F81,FALSE),AND(H81="Closed",LEN(I81)=0),AND(LEN(I81)&gt;0,NOT(AND(ISNUMBER(I81),I81&gt;=DATE(1950,1,1),I81&lt;=DATE(2099,12,31)))),IF(AND(AND(ISNUMBER(I81),I81&gt;=DATE(1950,1,1),I81&lt;=DATE(2099,12,31)),AND(ISNUMBER(F81),F81&gt;=DATE(1950,1,1),F81&lt;=DATE(2099,12,31))),I81&lt;F81,FALSE)),"Check inputs","OK"))))</f>
        <v/>
      </c>
    </row>
    <row r="82" spans="1:12" x14ac:dyDescent="0.25">
      <c r="A82" s="16"/>
      <c r="B82" s="18"/>
      <c r="C82" s="18"/>
      <c r="D82" s="16"/>
      <c r="E82" s="16"/>
      <c r="F82" s="17"/>
      <c r="G82" s="17"/>
      <c r="H82" s="16"/>
      <c r="I82" s="17"/>
      <c r="J82" s="20" t="str">
        <f>IF(NOT(COUNTA(A82:I82)&gt;0),"",IF(NOT(AND(ISNUMBER(F82),F82&gt;=DATE(1950,1,1),F82&lt;=DATE(2099,12,31))),"",IF(H82="Closed",IF(AND(ISNUMBER(I82),I82&gt;=DATE(1950,1,1),I82&lt;=DATE(2099,12,31)),I82-F82,""),IF(AND(ISNUMBER(Dashboard!$B$4),Dashboard!$B$4&gt;=DATE(1950,1,1),Dashboard!$B$4&lt;=DATE(2099,12,31)),Dashboard!$B$4-F82,""))))</f>
        <v/>
      </c>
      <c r="K82" s="22" t="str">
        <f>IF(NOT(COUNTA(A82:I82)&gt;0),"",IF(OR(NOT(AND(ISNUMBER(G82),G82&gt;=DATE(1950,1,1),G82&lt;=DATE(2099,12,31))),NOT(AND(ISNUMBER(Dashboard!$B$4),Dashboard!$B$4&gt;=DATE(1950,1,1),Dashboard!$B$4&lt;=DATE(2099,12,31)))),"",IF(AND(H82&lt;&gt;"Closed",G82&lt;Dashboard!$B$4),"Yes","No")))</f>
        <v/>
      </c>
      <c r="L82" s="22" t="str">
        <f>IF(NOT(COUNTA(A82:I82)&gt;0),"",IF(LEN(A82)=0,"Check ID",IF(SUMPRODUCT(--($A$2:$A$501=A82))&gt;1,"Duplicate ID",IF(OR(LEN(B82)=0,LEN(C82)=0,LEN(E82)=0,NOT(OR(D82="Mechanical",D82="Electrical",D82="Plumbing",D82="Controls",D82="Other")),NOT(AND(ISNUMBER(F82),F82&gt;=DATE(1950,1,1),F82&lt;=DATE(2099,12,31))),NOT(AND(ISNUMBER(G82),G82&gt;=DATE(1950,1,1),G82&lt;=DATE(2099,12,31))),NOT(OR(H82="Open",H82="Ready for review",H82="Closed")),IF(AND(AND(ISNUMBER(F82),F82&gt;=DATE(1950,1,1),F82&lt;=DATE(2099,12,31)),AND(ISNUMBER(G82),G82&gt;=DATE(1950,1,1),G82&lt;=DATE(2099,12,31))),G82&lt;F82,FALSE),AND(H82="Closed",LEN(I82)=0),AND(LEN(I82)&gt;0,NOT(AND(ISNUMBER(I82),I82&gt;=DATE(1950,1,1),I82&lt;=DATE(2099,12,31)))),IF(AND(AND(ISNUMBER(I82),I82&gt;=DATE(1950,1,1),I82&lt;=DATE(2099,12,31)),AND(ISNUMBER(F82),F82&gt;=DATE(1950,1,1),F82&lt;=DATE(2099,12,31))),I82&lt;F82,FALSE)),"Check inputs","OK"))))</f>
        <v/>
      </c>
    </row>
    <row r="83" spans="1:12" x14ac:dyDescent="0.25">
      <c r="A83" s="16"/>
      <c r="B83" s="18"/>
      <c r="C83" s="18"/>
      <c r="D83" s="16"/>
      <c r="E83" s="16"/>
      <c r="F83" s="17"/>
      <c r="G83" s="17"/>
      <c r="H83" s="16"/>
      <c r="I83" s="17"/>
      <c r="J83" s="20" t="str">
        <f>IF(NOT(COUNTA(A83:I83)&gt;0),"",IF(NOT(AND(ISNUMBER(F83),F83&gt;=DATE(1950,1,1),F83&lt;=DATE(2099,12,31))),"",IF(H83="Closed",IF(AND(ISNUMBER(I83),I83&gt;=DATE(1950,1,1),I83&lt;=DATE(2099,12,31)),I83-F83,""),IF(AND(ISNUMBER(Dashboard!$B$4),Dashboard!$B$4&gt;=DATE(1950,1,1),Dashboard!$B$4&lt;=DATE(2099,12,31)),Dashboard!$B$4-F83,""))))</f>
        <v/>
      </c>
      <c r="K83" s="22" t="str">
        <f>IF(NOT(COUNTA(A83:I83)&gt;0),"",IF(OR(NOT(AND(ISNUMBER(G83),G83&gt;=DATE(1950,1,1),G83&lt;=DATE(2099,12,31))),NOT(AND(ISNUMBER(Dashboard!$B$4),Dashboard!$B$4&gt;=DATE(1950,1,1),Dashboard!$B$4&lt;=DATE(2099,12,31)))),"",IF(AND(H83&lt;&gt;"Closed",G83&lt;Dashboard!$B$4),"Yes","No")))</f>
        <v/>
      </c>
      <c r="L83" s="22" t="str">
        <f>IF(NOT(COUNTA(A83:I83)&gt;0),"",IF(LEN(A83)=0,"Check ID",IF(SUMPRODUCT(--($A$2:$A$501=A83))&gt;1,"Duplicate ID",IF(OR(LEN(B83)=0,LEN(C83)=0,LEN(E83)=0,NOT(OR(D83="Mechanical",D83="Electrical",D83="Plumbing",D83="Controls",D83="Other")),NOT(AND(ISNUMBER(F83),F83&gt;=DATE(1950,1,1),F83&lt;=DATE(2099,12,31))),NOT(AND(ISNUMBER(G83),G83&gt;=DATE(1950,1,1),G83&lt;=DATE(2099,12,31))),NOT(OR(H83="Open",H83="Ready for review",H83="Closed")),IF(AND(AND(ISNUMBER(F83),F83&gt;=DATE(1950,1,1),F83&lt;=DATE(2099,12,31)),AND(ISNUMBER(G83),G83&gt;=DATE(1950,1,1),G83&lt;=DATE(2099,12,31))),G83&lt;F83,FALSE),AND(H83="Closed",LEN(I83)=0),AND(LEN(I83)&gt;0,NOT(AND(ISNUMBER(I83),I83&gt;=DATE(1950,1,1),I83&lt;=DATE(2099,12,31)))),IF(AND(AND(ISNUMBER(I83),I83&gt;=DATE(1950,1,1),I83&lt;=DATE(2099,12,31)),AND(ISNUMBER(F83),F83&gt;=DATE(1950,1,1),F83&lt;=DATE(2099,12,31))),I83&lt;F83,FALSE)),"Check inputs","OK"))))</f>
        <v/>
      </c>
    </row>
    <row r="84" spans="1:12" x14ac:dyDescent="0.25">
      <c r="A84" s="16"/>
      <c r="B84" s="18"/>
      <c r="C84" s="18"/>
      <c r="D84" s="16"/>
      <c r="E84" s="16"/>
      <c r="F84" s="17"/>
      <c r="G84" s="17"/>
      <c r="H84" s="16"/>
      <c r="I84" s="17"/>
      <c r="J84" s="20" t="str">
        <f>IF(NOT(COUNTA(A84:I84)&gt;0),"",IF(NOT(AND(ISNUMBER(F84),F84&gt;=DATE(1950,1,1),F84&lt;=DATE(2099,12,31))),"",IF(H84="Closed",IF(AND(ISNUMBER(I84),I84&gt;=DATE(1950,1,1),I84&lt;=DATE(2099,12,31)),I84-F84,""),IF(AND(ISNUMBER(Dashboard!$B$4),Dashboard!$B$4&gt;=DATE(1950,1,1),Dashboard!$B$4&lt;=DATE(2099,12,31)),Dashboard!$B$4-F84,""))))</f>
        <v/>
      </c>
      <c r="K84" s="22" t="str">
        <f>IF(NOT(COUNTA(A84:I84)&gt;0),"",IF(OR(NOT(AND(ISNUMBER(G84),G84&gt;=DATE(1950,1,1),G84&lt;=DATE(2099,12,31))),NOT(AND(ISNUMBER(Dashboard!$B$4),Dashboard!$B$4&gt;=DATE(1950,1,1),Dashboard!$B$4&lt;=DATE(2099,12,31)))),"",IF(AND(H84&lt;&gt;"Closed",G84&lt;Dashboard!$B$4),"Yes","No")))</f>
        <v/>
      </c>
      <c r="L84" s="22" t="str">
        <f>IF(NOT(COUNTA(A84:I84)&gt;0),"",IF(LEN(A84)=0,"Check ID",IF(SUMPRODUCT(--($A$2:$A$501=A84))&gt;1,"Duplicate ID",IF(OR(LEN(B84)=0,LEN(C84)=0,LEN(E84)=0,NOT(OR(D84="Mechanical",D84="Electrical",D84="Plumbing",D84="Controls",D84="Other")),NOT(AND(ISNUMBER(F84),F84&gt;=DATE(1950,1,1),F84&lt;=DATE(2099,12,31))),NOT(AND(ISNUMBER(G84),G84&gt;=DATE(1950,1,1),G84&lt;=DATE(2099,12,31))),NOT(OR(H84="Open",H84="Ready for review",H84="Closed")),IF(AND(AND(ISNUMBER(F84),F84&gt;=DATE(1950,1,1),F84&lt;=DATE(2099,12,31)),AND(ISNUMBER(G84),G84&gt;=DATE(1950,1,1),G84&lt;=DATE(2099,12,31))),G84&lt;F84,FALSE),AND(H84="Closed",LEN(I84)=0),AND(LEN(I84)&gt;0,NOT(AND(ISNUMBER(I84),I84&gt;=DATE(1950,1,1),I84&lt;=DATE(2099,12,31)))),IF(AND(AND(ISNUMBER(I84),I84&gt;=DATE(1950,1,1),I84&lt;=DATE(2099,12,31)),AND(ISNUMBER(F84),F84&gt;=DATE(1950,1,1),F84&lt;=DATE(2099,12,31))),I84&lt;F84,FALSE)),"Check inputs","OK"))))</f>
        <v/>
      </c>
    </row>
    <row r="85" spans="1:12" x14ac:dyDescent="0.25">
      <c r="A85" s="16"/>
      <c r="B85" s="18"/>
      <c r="C85" s="18"/>
      <c r="D85" s="16"/>
      <c r="E85" s="16"/>
      <c r="F85" s="17"/>
      <c r="G85" s="17"/>
      <c r="H85" s="16"/>
      <c r="I85" s="17"/>
      <c r="J85" s="20" t="str">
        <f>IF(NOT(COUNTA(A85:I85)&gt;0),"",IF(NOT(AND(ISNUMBER(F85),F85&gt;=DATE(1950,1,1),F85&lt;=DATE(2099,12,31))),"",IF(H85="Closed",IF(AND(ISNUMBER(I85),I85&gt;=DATE(1950,1,1),I85&lt;=DATE(2099,12,31)),I85-F85,""),IF(AND(ISNUMBER(Dashboard!$B$4),Dashboard!$B$4&gt;=DATE(1950,1,1),Dashboard!$B$4&lt;=DATE(2099,12,31)),Dashboard!$B$4-F85,""))))</f>
        <v/>
      </c>
      <c r="K85" s="22" t="str">
        <f>IF(NOT(COUNTA(A85:I85)&gt;0),"",IF(OR(NOT(AND(ISNUMBER(G85),G85&gt;=DATE(1950,1,1),G85&lt;=DATE(2099,12,31))),NOT(AND(ISNUMBER(Dashboard!$B$4),Dashboard!$B$4&gt;=DATE(1950,1,1),Dashboard!$B$4&lt;=DATE(2099,12,31)))),"",IF(AND(H85&lt;&gt;"Closed",G85&lt;Dashboard!$B$4),"Yes","No")))</f>
        <v/>
      </c>
      <c r="L85" s="22" t="str">
        <f>IF(NOT(COUNTA(A85:I85)&gt;0),"",IF(LEN(A85)=0,"Check ID",IF(SUMPRODUCT(--($A$2:$A$501=A85))&gt;1,"Duplicate ID",IF(OR(LEN(B85)=0,LEN(C85)=0,LEN(E85)=0,NOT(OR(D85="Mechanical",D85="Electrical",D85="Plumbing",D85="Controls",D85="Other")),NOT(AND(ISNUMBER(F85),F85&gt;=DATE(1950,1,1),F85&lt;=DATE(2099,12,31))),NOT(AND(ISNUMBER(G85),G85&gt;=DATE(1950,1,1),G85&lt;=DATE(2099,12,31))),NOT(OR(H85="Open",H85="Ready for review",H85="Closed")),IF(AND(AND(ISNUMBER(F85),F85&gt;=DATE(1950,1,1),F85&lt;=DATE(2099,12,31)),AND(ISNUMBER(G85),G85&gt;=DATE(1950,1,1),G85&lt;=DATE(2099,12,31))),G85&lt;F85,FALSE),AND(H85="Closed",LEN(I85)=0),AND(LEN(I85)&gt;0,NOT(AND(ISNUMBER(I85),I85&gt;=DATE(1950,1,1),I85&lt;=DATE(2099,12,31)))),IF(AND(AND(ISNUMBER(I85),I85&gt;=DATE(1950,1,1),I85&lt;=DATE(2099,12,31)),AND(ISNUMBER(F85),F85&gt;=DATE(1950,1,1),F85&lt;=DATE(2099,12,31))),I85&lt;F85,FALSE)),"Check inputs","OK"))))</f>
        <v/>
      </c>
    </row>
    <row r="86" spans="1:12" x14ac:dyDescent="0.25">
      <c r="A86" s="16"/>
      <c r="B86" s="18"/>
      <c r="C86" s="18"/>
      <c r="D86" s="16"/>
      <c r="E86" s="16"/>
      <c r="F86" s="17"/>
      <c r="G86" s="17"/>
      <c r="H86" s="16"/>
      <c r="I86" s="17"/>
      <c r="J86" s="20" t="str">
        <f>IF(NOT(COUNTA(A86:I86)&gt;0),"",IF(NOT(AND(ISNUMBER(F86),F86&gt;=DATE(1950,1,1),F86&lt;=DATE(2099,12,31))),"",IF(H86="Closed",IF(AND(ISNUMBER(I86),I86&gt;=DATE(1950,1,1),I86&lt;=DATE(2099,12,31)),I86-F86,""),IF(AND(ISNUMBER(Dashboard!$B$4),Dashboard!$B$4&gt;=DATE(1950,1,1),Dashboard!$B$4&lt;=DATE(2099,12,31)),Dashboard!$B$4-F86,""))))</f>
        <v/>
      </c>
      <c r="K86" s="22" t="str">
        <f>IF(NOT(COUNTA(A86:I86)&gt;0),"",IF(OR(NOT(AND(ISNUMBER(G86),G86&gt;=DATE(1950,1,1),G86&lt;=DATE(2099,12,31))),NOT(AND(ISNUMBER(Dashboard!$B$4),Dashboard!$B$4&gt;=DATE(1950,1,1),Dashboard!$B$4&lt;=DATE(2099,12,31)))),"",IF(AND(H86&lt;&gt;"Closed",G86&lt;Dashboard!$B$4),"Yes","No")))</f>
        <v/>
      </c>
      <c r="L86" s="22" t="str">
        <f>IF(NOT(COUNTA(A86:I86)&gt;0),"",IF(LEN(A86)=0,"Check ID",IF(SUMPRODUCT(--($A$2:$A$501=A86))&gt;1,"Duplicate ID",IF(OR(LEN(B86)=0,LEN(C86)=0,LEN(E86)=0,NOT(OR(D86="Mechanical",D86="Electrical",D86="Plumbing",D86="Controls",D86="Other")),NOT(AND(ISNUMBER(F86),F86&gt;=DATE(1950,1,1),F86&lt;=DATE(2099,12,31))),NOT(AND(ISNUMBER(G86),G86&gt;=DATE(1950,1,1),G86&lt;=DATE(2099,12,31))),NOT(OR(H86="Open",H86="Ready for review",H86="Closed")),IF(AND(AND(ISNUMBER(F86),F86&gt;=DATE(1950,1,1),F86&lt;=DATE(2099,12,31)),AND(ISNUMBER(G86),G86&gt;=DATE(1950,1,1),G86&lt;=DATE(2099,12,31))),G86&lt;F86,FALSE),AND(H86="Closed",LEN(I86)=0),AND(LEN(I86)&gt;0,NOT(AND(ISNUMBER(I86),I86&gt;=DATE(1950,1,1),I86&lt;=DATE(2099,12,31)))),IF(AND(AND(ISNUMBER(I86),I86&gt;=DATE(1950,1,1),I86&lt;=DATE(2099,12,31)),AND(ISNUMBER(F86),F86&gt;=DATE(1950,1,1),F86&lt;=DATE(2099,12,31))),I86&lt;F86,FALSE)),"Check inputs","OK"))))</f>
        <v/>
      </c>
    </row>
    <row r="87" spans="1:12" x14ac:dyDescent="0.25">
      <c r="A87" s="16"/>
      <c r="B87" s="18"/>
      <c r="C87" s="18"/>
      <c r="D87" s="16"/>
      <c r="E87" s="16"/>
      <c r="F87" s="17"/>
      <c r="G87" s="17"/>
      <c r="H87" s="16"/>
      <c r="I87" s="17"/>
      <c r="J87" s="20" t="str">
        <f>IF(NOT(COUNTA(A87:I87)&gt;0),"",IF(NOT(AND(ISNUMBER(F87),F87&gt;=DATE(1950,1,1),F87&lt;=DATE(2099,12,31))),"",IF(H87="Closed",IF(AND(ISNUMBER(I87),I87&gt;=DATE(1950,1,1),I87&lt;=DATE(2099,12,31)),I87-F87,""),IF(AND(ISNUMBER(Dashboard!$B$4),Dashboard!$B$4&gt;=DATE(1950,1,1),Dashboard!$B$4&lt;=DATE(2099,12,31)),Dashboard!$B$4-F87,""))))</f>
        <v/>
      </c>
      <c r="K87" s="22" t="str">
        <f>IF(NOT(COUNTA(A87:I87)&gt;0),"",IF(OR(NOT(AND(ISNUMBER(G87),G87&gt;=DATE(1950,1,1),G87&lt;=DATE(2099,12,31))),NOT(AND(ISNUMBER(Dashboard!$B$4),Dashboard!$B$4&gt;=DATE(1950,1,1),Dashboard!$B$4&lt;=DATE(2099,12,31)))),"",IF(AND(H87&lt;&gt;"Closed",G87&lt;Dashboard!$B$4),"Yes","No")))</f>
        <v/>
      </c>
      <c r="L87" s="22" t="str">
        <f>IF(NOT(COUNTA(A87:I87)&gt;0),"",IF(LEN(A87)=0,"Check ID",IF(SUMPRODUCT(--($A$2:$A$501=A87))&gt;1,"Duplicate ID",IF(OR(LEN(B87)=0,LEN(C87)=0,LEN(E87)=0,NOT(OR(D87="Mechanical",D87="Electrical",D87="Plumbing",D87="Controls",D87="Other")),NOT(AND(ISNUMBER(F87),F87&gt;=DATE(1950,1,1),F87&lt;=DATE(2099,12,31))),NOT(AND(ISNUMBER(G87),G87&gt;=DATE(1950,1,1),G87&lt;=DATE(2099,12,31))),NOT(OR(H87="Open",H87="Ready for review",H87="Closed")),IF(AND(AND(ISNUMBER(F87),F87&gt;=DATE(1950,1,1),F87&lt;=DATE(2099,12,31)),AND(ISNUMBER(G87),G87&gt;=DATE(1950,1,1),G87&lt;=DATE(2099,12,31))),G87&lt;F87,FALSE),AND(H87="Closed",LEN(I87)=0),AND(LEN(I87)&gt;0,NOT(AND(ISNUMBER(I87),I87&gt;=DATE(1950,1,1),I87&lt;=DATE(2099,12,31)))),IF(AND(AND(ISNUMBER(I87),I87&gt;=DATE(1950,1,1),I87&lt;=DATE(2099,12,31)),AND(ISNUMBER(F87),F87&gt;=DATE(1950,1,1),F87&lt;=DATE(2099,12,31))),I87&lt;F87,FALSE)),"Check inputs","OK"))))</f>
        <v/>
      </c>
    </row>
    <row r="88" spans="1:12" x14ac:dyDescent="0.25">
      <c r="A88" s="16"/>
      <c r="B88" s="18"/>
      <c r="C88" s="18"/>
      <c r="D88" s="16"/>
      <c r="E88" s="16"/>
      <c r="F88" s="17"/>
      <c r="G88" s="17"/>
      <c r="H88" s="16"/>
      <c r="I88" s="17"/>
      <c r="J88" s="20" t="str">
        <f>IF(NOT(COUNTA(A88:I88)&gt;0),"",IF(NOT(AND(ISNUMBER(F88),F88&gt;=DATE(1950,1,1),F88&lt;=DATE(2099,12,31))),"",IF(H88="Closed",IF(AND(ISNUMBER(I88),I88&gt;=DATE(1950,1,1),I88&lt;=DATE(2099,12,31)),I88-F88,""),IF(AND(ISNUMBER(Dashboard!$B$4),Dashboard!$B$4&gt;=DATE(1950,1,1),Dashboard!$B$4&lt;=DATE(2099,12,31)),Dashboard!$B$4-F88,""))))</f>
        <v/>
      </c>
      <c r="K88" s="22" t="str">
        <f>IF(NOT(COUNTA(A88:I88)&gt;0),"",IF(OR(NOT(AND(ISNUMBER(G88),G88&gt;=DATE(1950,1,1),G88&lt;=DATE(2099,12,31))),NOT(AND(ISNUMBER(Dashboard!$B$4),Dashboard!$B$4&gt;=DATE(1950,1,1),Dashboard!$B$4&lt;=DATE(2099,12,31)))),"",IF(AND(H88&lt;&gt;"Closed",G88&lt;Dashboard!$B$4),"Yes","No")))</f>
        <v/>
      </c>
      <c r="L88" s="22" t="str">
        <f>IF(NOT(COUNTA(A88:I88)&gt;0),"",IF(LEN(A88)=0,"Check ID",IF(SUMPRODUCT(--($A$2:$A$501=A88))&gt;1,"Duplicate ID",IF(OR(LEN(B88)=0,LEN(C88)=0,LEN(E88)=0,NOT(OR(D88="Mechanical",D88="Electrical",D88="Plumbing",D88="Controls",D88="Other")),NOT(AND(ISNUMBER(F88),F88&gt;=DATE(1950,1,1),F88&lt;=DATE(2099,12,31))),NOT(AND(ISNUMBER(G88),G88&gt;=DATE(1950,1,1),G88&lt;=DATE(2099,12,31))),NOT(OR(H88="Open",H88="Ready for review",H88="Closed")),IF(AND(AND(ISNUMBER(F88),F88&gt;=DATE(1950,1,1),F88&lt;=DATE(2099,12,31)),AND(ISNUMBER(G88),G88&gt;=DATE(1950,1,1),G88&lt;=DATE(2099,12,31))),G88&lt;F88,FALSE),AND(H88="Closed",LEN(I88)=0),AND(LEN(I88)&gt;0,NOT(AND(ISNUMBER(I88),I88&gt;=DATE(1950,1,1),I88&lt;=DATE(2099,12,31)))),IF(AND(AND(ISNUMBER(I88),I88&gt;=DATE(1950,1,1),I88&lt;=DATE(2099,12,31)),AND(ISNUMBER(F88),F88&gt;=DATE(1950,1,1),F88&lt;=DATE(2099,12,31))),I88&lt;F88,FALSE)),"Check inputs","OK"))))</f>
        <v/>
      </c>
    </row>
    <row r="89" spans="1:12" x14ac:dyDescent="0.25">
      <c r="A89" s="16"/>
      <c r="B89" s="18"/>
      <c r="C89" s="18"/>
      <c r="D89" s="16"/>
      <c r="E89" s="16"/>
      <c r="F89" s="17"/>
      <c r="G89" s="17"/>
      <c r="H89" s="16"/>
      <c r="I89" s="17"/>
      <c r="J89" s="20" t="str">
        <f>IF(NOT(COUNTA(A89:I89)&gt;0),"",IF(NOT(AND(ISNUMBER(F89),F89&gt;=DATE(1950,1,1),F89&lt;=DATE(2099,12,31))),"",IF(H89="Closed",IF(AND(ISNUMBER(I89),I89&gt;=DATE(1950,1,1),I89&lt;=DATE(2099,12,31)),I89-F89,""),IF(AND(ISNUMBER(Dashboard!$B$4),Dashboard!$B$4&gt;=DATE(1950,1,1),Dashboard!$B$4&lt;=DATE(2099,12,31)),Dashboard!$B$4-F89,""))))</f>
        <v/>
      </c>
      <c r="K89" s="22" t="str">
        <f>IF(NOT(COUNTA(A89:I89)&gt;0),"",IF(OR(NOT(AND(ISNUMBER(G89),G89&gt;=DATE(1950,1,1),G89&lt;=DATE(2099,12,31))),NOT(AND(ISNUMBER(Dashboard!$B$4),Dashboard!$B$4&gt;=DATE(1950,1,1),Dashboard!$B$4&lt;=DATE(2099,12,31)))),"",IF(AND(H89&lt;&gt;"Closed",G89&lt;Dashboard!$B$4),"Yes","No")))</f>
        <v/>
      </c>
      <c r="L89" s="22" t="str">
        <f>IF(NOT(COUNTA(A89:I89)&gt;0),"",IF(LEN(A89)=0,"Check ID",IF(SUMPRODUCT(--($A$2:$A$501=A89))&gt;1,"Duplicate ID",IF(OR(LEN(B89)=0,LEN(C89)=0,LEN(E89)=0,NOT(OR(D89="Mechanical",D89="Electrical",D89="Plumbing",D89="Controls",D89="Other")),NOT(AND(ISNUMBER(F89),F89&gt;=DATE(1950,1,1),F89&lt;=DATE(2099,12,31))),NOT(AND(ISNUMBER(G89),G89&gt;=DATE(1950,1,1),G89&lt;=DATE(2099,12,31))),NOT(OR(H89="Open",H89="Ready for review",H89="Closed")),IF(AND(AND(ISNUMBER(F89),F89&gt;=DATE(1950,1,1),F89&lt;=DATE(2099,12,31)),AND(ISNUMBER(G89),G89&gt;=DATE(1950,1,1),G89&lt;=DATE(2099,12,31))),G89&lt;F89,FALSE),AND(H89="Closed",LEN(I89)=0),AND(LEN(I89)&gt;0,NOT(AND(ISNUMBER(I89),I89&gt;=DATE(1950,1,1),I89&lt;=DATE(2099,12,31)))),IF(AND(AND(ISNUMBER(I89),I89&gt;=DATE(1950,1,1),I89&lt;=DATE(2099,12,31)),AND(ISNUMBER(F89),F89&gt;=DATE(1950,1,1),F89&lt;=DATE(2099,12,31))),I89&lt;F89,FALSE)),"Check inputs","OK"))))</f>
        <v/>
      </c>
    </row>
    <row r="90" spans="1:12" x14ac:dyDescent="0.25">
      <c r="A90" s="16"/>
      <c r="B90" s="18"/>
      <c r="C90" s="18"/>
      <c r="D90" s="16"/>
      <c r="E90" s="16"/>
      <c r="F90" s="17"/>
      <c r="G90" s="17"/>
      <c r="H90" s="16"/>
      <c r="I90" s="17"/>
      <c r="J90" s="20" t="str">
        <f>IF(NOT(COUNTA(A90:I90)&gt;0),"",IF(NOT(AND(ISNUMBER(F90),F90&gt;=DATE(1950,1,1),F90&lt;=DATE(2099,12,31))),"",IF(H90="Closed",IF(AND(ISNUMBER(I90),I90&gt;=DATE(1950,1,1),I90&lt;=DATE(2099,12,31)),I90-F90,""),IF(AND(ISNUMBER(Dashboard!$B$4),Dashboard!$B$4&gt;=DATE(1950,1,1),Dashboard!$B$4&lt;=DATE(2099,12,31)),Dashboard!$B$4-F90,""))))</f>
        <v/>
      </c>
      <c r="K90" s="22" t="str">
        <f>IF(NOT(COUNTA(A90:I90)&gt;0),"",IF(OR(NOT(AND(ISNUMBER(G90),G90&gt;=DATE(1950,1,1),G90&lt;=DATE(2099,12,31))),NOT(AND(ISNUMBER(Dashboard!$B$4),Dashboard!$B$4&gt;=DATE(1950,1,1),Dashboard!$B$4&lt;=DATE(2099,12,31)))),"",IF(AND(H90&lt;&gt;"Closed",G90&lt;Dashboard!$B$4),"Yes","No")))</f>
        <v/>
      </c>
      <c r="L90" s="22" t="str">
        <f>IF(NOT(COUNTA(A90:I90)&gt;0),"",IF(LEN(A90)=0,"Check ID",IF(SUMPRODUCT(--($A$2:$A$501=A90))&gt;1,"Duplicate ID",IF(OR(LEN(B90)=0,LEN(C90)=0,LEN(E90)=0,NOT(OR(D90="Mechanical",D90="Electrical",D90="Plumbing",D90="Controls",D90="Other")),NOT(AND(ISNUMBER(F90),F90&gt;=DATE(1950,1,1),F90&lt;=DATE(2099,12,31))),NOT(AND(ISNUMBER(G90),G90&gt;=DATE(1950,1,1),G90&lt;=DATE(2099,12,31))),NOT(OR(H90="Open",H90="Ready for review",H90="Closed")),IF(AND(AND(ISNUMBER(F90),F90&gt;=DATE(1950,1,1),F90&lt;=DATE(2099,12,31)),AND(ISNUMBER(G90),G90&gt;=DATE(1950,1,1),G90&lt;=DATE(2099,12,31))),G90&lt;F90,FALSE),AND(H90="Closed",LEN(I90)=0),AND(LEN(I90)&gt;0,NOT(AND(ISNUMBER(I90),I90&gt;=DATE(1950,1,1),I90&lt;=DATE(2099,12,31)))),IF(AND(AND(ISNUMBER(I90),I90&gt;=DATE(1950,1,1),I90&lt;=DATE(2099,12,31)),AND(ISNUMBER(F90),F90&gt;=DATE(1950,1,1),F90&lt;=DATE(2099,12,31))),I90&lt;F90,FALSE)),"Check inputs","OK"))))</f>
        <v/>
      </c>
    </row>
    <row r="91" spans="1:12" x14ac:dyDescent="0.25">
      <c r="A91" s="16"/>
      <c r="B91" s="18"/>
      <c r="C91" s="18"/>
      <c r="D91" s="16"/>
      <c r="E91" s="16"/>
      <c r="F91" s="17"/>
      <c r="G91" s="17"/>
      <c r="H91" s="16"/>
      <c r="I91" s="17"/>
      <c r="J91" s="20" t="str">
        <f>IF(NOT(COUNTA(A91:I91)&gt;0),"",IF(NOT(AND(ISNUMBER(F91),F91&gt;=DATE(1950,1,1),F91&lt;=DATE(2099,12,31))),"",IF(H91="Closed",IF(AND(ISNUMBER(I91),I91&gt;=DATE(1950,1,1),I91&lt;=DATE(2099,12,31)),I91-F91,""),IF(AND(ISNUMBER(Dashboard!$B$4),Dashboard!$B$4&gt;=DATE(1950,1,1),Dashboard!$B$4&lt;=DATE(2099,12,31)),Dashboard!$B$4-F91,""))))</f>
        <v/>
      </c>
      <c r="K91" s="22" t="str">
        <f>IF(NOT(COUNTA(A91:I91)&gt;0),"",IF(OR(NOT(AND(ISNUMBER(G91),G91&gt;=DATE(1950,1,1),G91&lt;=DATE(2099,12,31))),NOT(AND(ISNUMBER(Dashboard!$B$4),Dashboard!$B$4&gt;=DATE(1950,1,1),Dashboard!$B$4&lt;=DATE(2099,12,31)))),"",IF(AND(H91&lt;&gt;"Closed",G91&lt;Dashboard!$B$4),"Yes","No")))</f>
        <v/>
      </c>
      <c r="L91" s="22" t="str">
        <f>IF(NOT(COUNTA(A91:I91)&gt;0),"",IF(LEN(A91)=0,"Check ID",IF(SUMPRODUCT(--($A$2:$A$501=A91))&gt;1,"Duplicate ID",IF(OR(LEN(B91)=0,LEN(C91)=0,LEN(E91)=0,NOT(OR(D91="Mechanical",D91="Electrical",D91="Plumbing",D91="Controls",D91="Other")),NOT(AND(ISNUMBER(F91),F91&gt;=DATE(1950,1,1),F91&lt;=DATE(2099,12,31))),NOT(AND(ISNUMBER(G91),G91&gt;=DATE(1950,1,1),G91&lt;=DATE(2099,12,31))),NOT(OR(H91="Open",H91="Ready for review",H91="Closed")),IF(AND(AND(ISNUMBER(F91),F91&gt;=DATE(1950,1,1),F91&lt;=DATE(2099,12,31)),AND(ISNUMBER(G91),G91&gt;=DATE(1950,1,1),G91&lt;=DATE(2099,12,31))),G91&lt;F91,FALSE),AND(H91="Closed",LEN(I91)=0),AND(LEN(I91)&gt;0,NOT(AND(ISNUMBER(I91),I91&gt;=DATE(1950,1,1),I91&lt;=DATE(2099,12,31)))),IF(AND(AND(ISNUMBER(I91),I91&gt;=DATE(1950,1,1),I91&lt;=DATE(2099,12,31)),AND(ISNUMBER(F91),F91&gt;=DATE(1950,1,1),F91&lt;=DATE(2099,12,31))),I91&lt;F91,FALSE)),"Check inputs","OK"))))</f>
        <v/>
      </c>
    </row>
    <row r="92" spans="1:12" x14ac:dyDescent="0.25">
      <c r="A92" s="16"/>
      <c r="B92" s="18"/>
      <c r="C92" s="18"/>
      <c r="D92" s="16"/>
      <c r="E92" s="16"/>
      <c r="F92" s="17"/>
      <c r="G92" s="17"/>
      <c r="H92" s="16"/>
      <c r="I92" s="17"/>
      <c r="J92" s="20" t="str">
        <f>IF(NOT(COUNTA(A92:I92)&gt;0),"",IF(NOT(AND(ISNUMBER(F92),F92&gt;=DATE(1950,1,1),F92&lt;=DATE(2099,12,31))),"",IF(H92="Closed",IF(AND(ISNUMBER(I92),I92&gt;=DATE(1950,1,1),I92&lt;=DATE(2099,12,31)),I92-F92,""),IF(AND(ISNUMBER(Dashboard!$B$4),Dashboard!$B$4&gt;=DATE(1950,1,1),Dashboard!$B$4&lt;=DATE(2099,12,31)),Dashboard!$B$4-F92,""))))</f>
        <v/>
      </c>
      <c r="K92" s="22" t="str">
        <f>IF(NOT(COUNTA(A92:I92)&gt;0),"",IF(OR(NOT(AND(ISNUMBER(G92),G92&gt;=DATE(1950,1,1),G92&lt;=DATE(2099,12,31))),NOT(AND(ISNUMBER(Dashboard!$B$4),Dashboard!$B$4&gt;=DATE(1950,1,1),Dashboard!$B$4&lt;=DATE(2099,12,31)))),"",IF(AND(H92&lt;&gt;"Closed",G92&lt;Dashboard!$B$4),"Yes","No")))</f>
        <v/>
      </c>
      <c r="L92" s="22" t="str">
        <f>IF(NOT(COUNTA(A92:I92)&gt;0),"",IF(LEN(A92)=0,"Check ID",IF(SUMPRODUCT(--($A$2:$A$501=A92))&gt;1,"Duplicate ID",IF(OR(LEN(B92)=0,LEN(C92)=0,LEN(E92)=0,NOT(OR(D92="Mechanical",D92="Electrical",D92="Plumbing",D92="Controls",D92="Other")),NOT(AND(ISNUMBER(F92),F92&gt;=DATE(1950,1,1),F92&lt;=DATE(2099,12,31))),NOT(AND(ISNUMBER(G92),G92&gt;=DATE(1950,1,1),G92&lt;=DATE(2099,12,31))),NOT(OR(H92="Open",H92="Ready for review",H92="Closed")),IF(AND(AND(ISNUMBER(F92),F92&gt;=DATE(1950,1,1),F92&lt;=DATE(2099,12,31)),AND(ISNUMBER(G92),G92&gt;=DATE(1950,1,1),G92&lt;=DATE(2099,12,31))),G92&lt;F92,FALSE),AND(H92="Closed",LEN(I92)=0),AND(LEN(I92)&gt;0,NOT(AND(ISNUMBER(I92),I92&gt;=DATE(1950,1,1),I92&lt;=DATE(2099,12,31)))),IF(AND(AND(ISNUMBER(I92),I92&gt;=DATE(1950,1,1),I92&lt;=DATE(2099,12,31)),AND(ISNUMBER(F92),F92&gt;=DATE(1950,1,1),F92&lt;=DATE(2099,12,31))),I92&lt;F92,FALSE)),"Check inputs","OK"))))</f>
        <v/>
      </c>
    </row>
    <row r="93" spans="1:12" x14ac:dyDescent="0.25">
      <c r="A93" s="16"/>
      <c r="B93" s="18"/>
      <c r="C93" s="18"/>
      <c r="D93" s="16"/>
      <c r="E93" s="16"/>
      <c r="F93" s="17"/>
      <c r="G93" s="17"/>
      <c r="H93" s="16"/>
      <c r="I93" s="17"/>
      <c r="J93" s="20" t="str">
        <f>IF(NOT(COUNTA(A93:I93)&gt;0),"",IF(NOT(AND(ISNUMBER(F93),F93&gt;=DATE(1950,1,1),F93&lt;=DATE(2099,12,31))),"",IF(H93="Closed",IF(AND(ISNUMBER(I93),I93&gt;=DATE(1950,1,1),I93&lt;=DATE(2099,12,31)),I93-F93,""),IF(AND(ISNUMBER(Dashboard!$B$4),Dashboard!$B$4&gt;=DATE(1950,1,1),Dashboard!$B$4&lt;=DATE(2099,12,31)),Dashboard!$B$4-F93,""))))</f>
        <v/>
      </c>
      <c r="K93" s="22" t="str">
        <f>IF(NOT(COUNTA(A93:I93)&gt;0),"",IF(OR(NOT(AND(ISNUMBER(G93),G93&gt;=DATE(1950,1,1),G93&lt;=DATE(2099,12,31))),NOT(AND(ISNUMBER(Dashboard!$B$4),Dashboard!$B$4&gt;=DATE(1950,1,1),Dashboard!$B$4&lt;=DATE(2099,12,31)))),"",IF(AND(H93&lt;&gt;"Closed",G93&lt;Dashboard!$B$4),"Yes","No")))</f>
        <v/>
      </c>
      <c r="L93" s="22" t="str">
        <f>IF(NOT(COUNTA(A93:I93)&gt;0),"",IF(LEN(A93)=0,"Check ID",IF(SUMPRODUCT(--($A$2:$A$501=A93))&gt;1,"Duplicate ID",IF(OR(LEN(B93)=0,LEN(C93)=0,LEN(E93)=0,NOT(OR(D93="Mechanical",D93="Electrical",D93="Plumbing",D93="Controls",D93="Other")),NOT(AND(ISNUMBER(F93),F93&gt;=DATE(1950,1,1),F93&lt;=DATE(2099,12,31))),NOT(AND(ISNUMBER(G93),G93&gt;=DATE(1950,1,1),G93&lt;=DATE(2099,12,31))),NOT(OR(H93="Open",H93="Ready for review",H93="Closed")),IF(AND(AND(ISNUMBER(F93),F93&gt;=DATE(1950,1,1),F93&lt;=DATE(2099,12,31)),AND(ISNUMBER(G93),G93&gt;=DATE(1950,1,1),G93&lt;=DATE(2099,12,31))),G93&lt;F93,FALSE),AND(H93="Closed",LEN(I93)=0),AND(LEN(I93)&gt;0,NOT(AND(ISNUMBER(I93),I93&gt;=DATE(1950,1,1),I93&lt;=DATE(2099,12,31)))),IF(AND(AND(ISNUMBER(I93),I93&gt;=DATE(1950,1,1),I93&lt;=DATE(2099,12,31)),AND(ISNUMBER(F93),F93&gt;=DATE(1950,1,1),F93&lt;=DATE(2099,12,31))),I93&lt;F93,FALSE)),"Check inputs","OK"))))</f>
        <v/>
      </c>
    </row>
    <row r="94" spans="1:12" x14ac:dyDescent="0.25">
      <c r="A94" s="16"/>
      <c r="B94" s="18"/>
      <c r="C94" s="18"/>
      <c r="D94" s="16"/>
      <c r="E94" s="16"/>
      <c r="F94" s="17"/>
      <c r="G94" s="17"/>
      <c r="H94" s="16"/>
      <c r="I94" s="17"/>
      <c r="J94" s="20" t="str">
        <f>IF(NOT(COUNTA(A94:I94)&gt;0),"",IF(NOT(AND(ISNUMBER(F94),F94&gt;=DATE(1950,1,1),F94&lt;=DATE(2099,12,31))),"",IF(H94="Closed",IF(AND(ISNUMBER(I94),I94&gt;=DATE(1950,1,1),I94&lt;=DATE(2099,12,31)),I94-F94,""),IF(AND(ISNUMBER(Dashboard!$B$4),Dashboard!$B$4&gt;=DATE(1950,1,1),Dashboard!$B$4&lt;=DATE(2099,12,31)),Dashboard!$B$4-F94,""))))</f>
        <v/>
      </c>
      <c r="K94" s="22" t="str">
        <f>IF(NOT(COUNTA(A94:I94)&gt;0),"",IF(OR(NOT(AND(ISNUMBER(G94),G94&gt;=DATE(1950,1,1),G94&lt;=DATE(2099,12,31))),NOT(AND(ISNUMBER(Dashboard!$B$4),Dashboard!$B$4&gt;=DATE(1950,1,1),Dashboard!$B$4&lt;=DATE(2099,12,31)))),"",IF(AND(H94&lt;&gt;"Closed",G94&lt;Dashboard!$B$4),"Yes","No")))</f>
        <v/>
      </c>
      <c r="L94" s="22" t="str">
        <f>IF(NOT(COUNTA(A94:I94)&gt;0),"",IF(LEN(A94)=0,"Check ID",IF(SUMPRODUCT(--($A$2:$A$501=A94))&gt;1,"Duplicate ID",IF(OR(LEN(B94)=0,LEN(C94)=0,LEN(E94)=0,NOT(OR(D94="Mechanical",D94="Electrical",D94="Plumbing",D94="Controls",D94="Other")),NOT(AND(ISNUMBER(F94),F94&gt;=DATE(1950,1,1),F94&lt;=DATE(2099,12,31))),NOT(AND(ISNUMBER(G94),G94&gt;=DATE(1950,1,1),G94&lt;=DATE(2099,12,31))),NOT(OR(H94="Open",H94="Ready for review",H94="Closed")),IF(AND(AND(ISNUMBER(F94),F94&gt;=DATE(1950,1,1),F94&lt;=DATE(2099,12,31)),AND(ISNUMBER(G94),G94&gt;=DATE(1950,1,1),G94&lt;=DATE(2099,12,31))),G94&lt;F94,FALSE),AND(H94="Closed",LEN(I94)=0),AND(LEN(I94)&gt;0,NOT(AND(ISNUMBER(I94),I94&gt;=DATE(1950,1,1),I94&lt;=DATE(2099,12,31)))),IF(AND(AND(ISNUMBER(I94),I94&gt;=DATE(1950,1,1),I94&lt;=DATE(2099,12,31)),AND(ISNUMBER(F94),F94&gt;=DATE(1950,1,1),F94&lt;=DATE(2099,12,31))),I94&lt;F94,FALSE)),"Check inputs","OK"))))</f>
        <v/>
      </c>
    </row>
    <row r="95" spans="1:12" x14ac:dyDescent="0.25">
      <c r="A95" s="16"/>
      <c r="B95" s="18"/>
      <c r="C95" s="18"/>
      <c r="D95" s="16"/>
      <c r="E95" s="16"/>
      <c r="F95" s="17"/>
      <c r="G95" s="17"/>
      <c r="H95" s="16"/>
      <c r="I95" s="17"/>
      <c r="J95" s="20" t="str">
        <f>IF(NOT(COUNTA(A95:I95)&gt;0),"",IF(NOT(AND(ISNUMBER(F95),F95&gt;=DATE(1950,1,1),F95&lt;=DATE(2099,12,31))),"",IF(H95="Closed",IF(AND(ISNUMBER(I95),I95&gt;=DATE(1950,1,1),I95&lt;=DATE(2099,12,31)),I95-F95,""),IF(AND(ISNUMBER(Dashboard!$B$4),Dashboard!$B$4&gt;=DATE(1950,1,1),Dashboard!$B$4&lt;=DATE(2099,12,31)),Dashboard!$B$4-F95,""))))</f>
        <v/>
      </c>
      <c r="K95" s="22" t="str">
        <f>IF(NOT(COUNTA(A95:I95)&gt;0),"",IF(OR(NOT(AND(ISNUMBER(G95),G95&gt;=DATE(1950,1,1),G95&lt;=DATE(2099,12,31))),NOT(AND(ISNUMBER(Dashboard!$B$4),Dashboard!$B$4&gt;=DATE(1950,1,1),Dashboard!$B$4&lt;=DATE(2099,12,31)))),"",IF(AND(H95&lt;&gt;"Closed",G95&lt;Dashboard!$B$4),"Yes","No")))</f>
        <v/>
      </c>
      <c r="L95" s="22" t="str">
        <f>IF(NOT(COUNTA(A95:I95)&gt;0),"",IF(LEN(A95)=0,"Check ID",IF(SUMPRODUCT(--($A$2:$A$501=A95))&gt;1,"Duplicate ID",IF(OR(LEN(B95)=0,LEN(C95)=0,LEN(E95)=0,NOT(OR(D95="Mechanical",D95="Electrical",D95="Plumbing",D95="Controls",D95="Other")),NOT(AND(ISNUMBER(F95),F95&gt;=DATE(1950,1,1),F95&lt;=DATE(2099,12,31))),NOT(AND(ISNUMBER(G95),G95&gt;=DATE(1950,1,1),G95&lt;=DATE(2099,12,31))),NOT(OR(H95="Open",H95="Ready for review",H95="Closed")),IF(AND(AND(ISNUMBER(F95),F95&gt;=DATE(1950,1,1),F95&lt;=DATE(2099,12,31)),AND(ISNUMBER(G95),G95&gt;=DATE(1950,1,1),G95&lt;=DATE(2099,12,31))),G95&lt;F95,FALSE),AND(H95="Closed",LEN(I95)=0),AND(LEN(I95)&gt;0,NOT(AND(ISNUMBER(I95),I95&gt;=DATE(1950,1,1),I95&lt;=DATE(2099,12,31)))),IF(AND(AND(ISNUMBER(I95),I95&gt;=DATE(1950,1,1),I95&lt;=DATE(2099,12,31)),AND(ISNUMBER(F95),F95&gt;=DATE(1950,1,1),F95&lt;=DATE(2099,12,31))),I95&lt;F95,FALSE)),"Check inputs","OK"))))</f>
        <v/>
      </c>
    </row>
    <row r="96" spans="1:12" x14ac:dyDescent="0.25">
      <c r="A96" s="16"/>
      <c r="B96" s="18"/>
      <c r="C96" s="18"/>
      <c r="D96" s="16"/>
      <c r="E96" s="16"/>
      <c r="F96" s="17"/>
      <c r="G96" s="17"/>
      <c r="H96" s="16"/>
      <c r="I96" s="17"/>
      <c r="J96" s="20" t="str">
        <f>IF(NOT(COUNTA(A96:I96)&gt;0),"",IF(NOT(AND(ISNUMBER(F96),F96&gt;=DATE(1950,1,1),F96&lt;=DATE(2099,12,31))),"",IF(H96="Closed",IF(AND(ISNUMBER(I96),I96&gt;=DATE(1950,1,1),I96&lt;=DATE(2099,12,31)),I96-F96,""),IF(AND(ISNUMBER(Dashboard!$B$4),Dashboard!$B$4&gt;=DATE(1950,1,1),Dashboard!$B$4&lt;=DATE(2099,12,31)),Dashboard!$B$4-F96,""))))</f>
        <v/>
      </c>
      <c r="K96" s="22" t="str">
        <f>IF(NOT(COUNTA(A96:I96)&gt;0),"",IF(OR(NOT(AND(ISNUMBER(G96),G96&gt;=DATE(1950,1,1),G96&lt;=DATE(2099,12,31))),NOT(AND(ISNUMBER(Dashboard!$B$4),Dashboard!$B$4&gt;=DATE(1950,1,1),Dashboard!$B$4&lt;=DATE(2099,12,31)))),"",IF(AND(H96&lt;&gt;"Closed",G96&lt;Dashboard!$B$4),"Yes","No")))</f>
        <v/>
      </c>
      <c r="L96" s="22" t="str">
        <f>IF(NOT(COUNTA(A96:I96)&gt;0),"",IF(LEN(A96)=0,"Check ID",IF(SUMPRODUCT(--($A$2:$A$501=A96))&gt;1,"Duplicate ID",IF(OR(LEN(B96)=0,LEN(C96)=0,LEN(E96)=0,NOT(OR(D96="Mechanical",D96="Electrical",D96="Plumbing",D96="Controls",D96="Other")),NOT(AND(ISNUMBER(F96),F96&gt;=DATE(1950,1,1),F96&lt;=DATE(2099,12,31))),NOT(AND(ISNUMBER(G96),G96&gt;=DATE(1950,1,1),G96&lt;=DATE(2099,12,31))),NOT(OR(H96="Open",H96="Ready for review",H96="Closed")),IF(AND(AND(ISNUMBER(F96),F96&gt;=DATE(1950,1,1),F96&lt;=DATE(2099,12,31)),AND(ISNUMBER(G96),G96&gt;=DATE(1950,1,1),G96&lt;=DATE(2099,12,31))),G96&lt;F96,FALSE),AND(H96="Closed",LEN(I96)=0),AND(LEN(I96)&gt;0,NOT(AND(ISNUMBER(I96),I96&gt;=DATE(1950,1,1),I96&lt;=DATE(2099,12,31)))),IF(AND(AND(ISNUMBER(I96),I96&gt;=DATE(1950,1,1),I96&lt;=DATE(2099,12,31)),AND(ISNUMBER(F96),F96&gt;=DATE(1950,1,1),F96&lt;=DATE(2099,12,31))),I96&lt;F96,FALSE)),"Check inputs","OK"))))</f>
        <v/>
      </c>
    </row>
    <row r="97" spans="1:12" x14ac:dyDescent="0.25">
      <c r="A97" s="16"/>
      <c r="B97" s="18"/>
      <c r="C97" s="18"/>
      <c r="D97" s="16"/>
      <c r="E97" s="16"/>
      <c r="F97" s="17"/>
      <c r="G97" s="17"/>
      <c r="H97" s="16"/>
      <c r="I97" s="17"/>
      <c r="J97" s="20" t="str">
        <f>IF(NOT(COUNTA(A97:I97)&gt;0),"",IF(NOT(AND(ISNUMBER(F97),F97&gt;=DATE(1950,1,1),F97&lt;=DATE(2099,12,31))),"",IF(H97="Closed",IF(AND(ISNUMBER(I97),I97&gt;=DATE(1950,1,1),I97&lt;=DATE(2099,12,31)),I97-F97,""),IF(AND(ISNUMBER(Dashboard!$B$4),Dashboard!$B$4&gt;=DATE(1950,1,1),Dashboard!$B$4&lt;=DATE(2099,12,31)),Dashboard!$B$4-F97,""))))</f>
        <v/>
      </c>
      <c r="K97" s="22" t="str">
        <f>IF(NOT(COUNTA(A97:I97)&gt;0),"",IF(OR(NOT(AND(ISNUMBER(G97),G97&gt;=DATE(1950,1,1),G97&lt;=DATE(2099,12,31))),NOT(AND(ISNUMBER(Dashboard!$B$4),Dashboard!$B$4&gt;=DATE(1950,1,1),Dashboard!$B$4&lt;=DATE(2099,12,31)))),"",IF(AND(H97&lt;&gt;"Closed",G97&lt;Dashboard!$B$4),"Yes","No")))</f>
        <v/>
      </c>
      <c r="L97" s="22" t="str">
        <f>IF(NOT(COUNTA(A97:I97)&gt;0),"",IF(LEN(A97)=0,"Check ID",IF(SUMPRODUCT(--($A$2:$A$501=A97))&gt;1,"Duplicate ID",IF(OR(LEN(B97)=0,LEN(C97)=0,LEN(E97)=0,NOT(OR(D97="Mechanical",D97="Electrical",D97="Plumbing",D97="Controls",D97="Other")),NOT(AND(ISNUMBER(F97),F97&gt;=DATE(1950,1,1),F97&lt;=DATE(2099,12,31))),NOT(AND(ISNUMBER(G97),G97&gt;=DATE(1950,1,1),G97&lt;=DATE(2099,12,31))),NOT(OR(H97="Open",H97="Ready for review",H97="Closed")),IF(AND(AND(ISNUMBER(F97),F97&gt;=DATE(1950,1,1),F97&lt;=DATE(2099,12,31)),AND(ISNUMBER(G97),G97&gt;=DATE(1950,1,1),G97&lt;=DATE(2099,12,31))),G97&lt;F97,FALSE),AND(H97="Closed",LEN(I97)=0),AND(LEN(I97)&gt;0,NOT(AND(ISNUMBER(I97),I97&gt;=DATE(1950,1,1),I97&lt;=DATE(2099,12,31)))),IF(AND(AND(ISNUMBER(I97),I97&gt;=DATE(1950,1,1),I97&lt;=DATE(2099,12,31)),AND(ISNUMBER(F97),F97&gt;=DATE(1950,1,1),F97&lt;=DATE(2099,12,31))),I97&lt;F97,FALSE)),"Check inputs","OK"))))</f>
        <v/>
      </c>
    </row>
    <row r="98" spans="1:12" x14ac:dyDescent="0.25">
      <c r="A98" s="16"/>
      <c r="B98" s="18"/>
      <c r="C98" s="18"/>
      <c r="D98" s="16"/>
      <c r="E98" s="16"/>
      <c r="F98" s="17"/>
      <c r="G98" s="17"/>
      <c r="H98" s="16"/>
      <c r="I98" s="17"/>
      <c r="J98" s="20" t="str">
        <f>IF(NOT(COUNTA(A98:I98)&gt;0),"",IF(NOT(AND(ISNUMBER(F98),F98&gt;=DATE(1950,1,1),F98&lt;=DATE(2099,12,31))),"",IF(H98="Closed",IF(AND(ISNUMBER(I98),I98&gt;=DATE(1950,1,1),I98&lt;=DATE(2099,12,31)),I98-F98,""),IF(AND(ISNUMBER(Dashboard!$B$4),Dashboard!$B$4&gt;=DATE(1950,1,1),Dashboard!$B$4&lt;=DATE(2099,12,31)),Dashboard!$B$4-F98,""))))</f>
        <v/>
      </c>
      <c r="K98" s="22" t="str">
        <f>IF(NOT(COUNTA(A98:I98)&gt;0),"",IF(OR(NOT(AND(ISNUMBER(G98),G98&gt;=DATE(1950,1,1),G98&lt;=DATE(2099,12,31))),NOT(AND(ISNUMBER(Dashboard!$B$4),Dashboard!$B$4&gt;=DATE(1950,1,1),Dashboard!$B$4&lt;=DATE(2099,12,31)))),"",IF(AND(H98&lt;&gt;"Closed",G98&lt;Dashboard!$B$4),"Yes","No")))</f>
        <v/>
      </c>
      <c r="L98" s="22" t="str">
        <f>IF(NOT(COUNTA(A98:I98)&gt;0),"",IF(LEN(A98)=0,"Check ID",IF(SUMPRODUCT(--($A$2:$A$501=A98))&gt;1,"Duplicate ID",IF(OR(LEN(B98)=0,LEN(C98)=0,LEN(E98)=0,NOT(OR(D98="Mechanical",D98="Electrical",D98="Plumbing",D98="Controls",D98="Other")),NOT(AND(ISNUMBER(F98),F98&gt;=DATE(1950,1,1),F98&lt;=DATE(2099,12,31))),NOT(AND(ISNUMBER(G98),G98&gt;=DATE(1950,1,1),G98&lt;=DATE(2099,12,31))),NOT(OR(H98="Open",H98="Ready for review",H98="Closed")),IF(AND(AND(ISNUMBER(F98),F98&gt;=DATE(1950,1,1),F98&lt;=DATE(2099,12,31)),AND(ISNUMBER(G98),G98&gt;=DATE(1950,1,1),G98&lt;=DATE(2099,12,31))),G98&lt;F98,FALSE),AND(H98="Closed",LEN(I98)=0),AND(LEN(I98)&gt;0,NOT(AND(ISNUMBER(I98),I98&gt;=DATE(1950,1,1),I98&lt;=DATE(2099,12,31)))),IF(AND(AND(ISNUMBER(I98),I98&gt;=DATE(1950,1,1),I98&lt;=DATE(2099,12,31)),AND(ISNUMBER(F98),F98&gt;=DATE(1950,1,1),F98&lt;=DATE(2099,12,31))),I98&lt;F98,FALSE)),"Check inputs","OK"))))</f>
        <v/>
      </c>
    </row>
    <row r="99" spans="1:12" x14ac:dyDescent="0.25">
      <c r="A99" s="16"/>
      <c r="B99" s="18"/>
      <c r="C99" s="18"/>
      <c r="D99" s="16"/>
      <c r="E99" s="16"/>
      <c r="F99" s="17"/>
      <c r="G99" s="17"/>
      <c r="H99" s="16"/>
      <c r="I99" s="17"/>
      <c r="J99" s="20" t="str">
        <f>IF(NOT(COUNTA(A99:I99)&gt;0),"",IF(NOT(AND(ISNUMBER(F99),F99&gt;=DATE(1950,1,1),F99&lt;=DATE(2099,12,31))),"",IF(H99="Closed",IF(AND(ISNUMBER(I99),I99&gt;=DATE(1950,1,1),I99&lt;=DATE(2099,12,31)),I99-F99,""),IF(AND(ISNUMBER(Dashboard!$B$4),Dashboard!$B$4&gt;=DATE(1950,1,1),Dashboard!$B$4&lt;=DATE(2099,12,31)),Dashboard!$B$4-F99,""))))</f>
        <v/>
      </c>
      <c r="K99" s="22" t="str">
        <f>IF(NOT(COUNTA(A99:I99)&gt;0),"",IF(OR(NOT(AND(ISNUMBER(G99),G99&gt;=DATE(1950,1,1),G99&lt;=DATE(2099,12,31))),NOT(AND(ISNUMBER(Dashboard!$B$4),Dashboard!$B$4&gt;=DATE(1950,1,1),Dashboard!$B$4&lt;=DATE(2099,12,31)))),"",IF(AND(H99&lt;&gt;"Closed",G99&lt;Dashboard!$B$4),"Yes","No")))</f>
        <v/>
      </c>
      <c r="L99" s="22" t="str">
        <f>IF(NOT(COUNTA(A99:I99)&gt;0),"",IF(LEN(A99)=0,"Check ID",IF(SUMPRODUCT(--($A$2:$A$501=A99))&gt;1,"Duplicate ID",IF(OR(LEN(B99)=0,LEN(C99)=0,LEN(E99)=0,NOT(OR(D99="Mechanical",D99="Electrical",D99="Plumbing",D99="Controls",D99="Other")),NOT(AND(ISNUMBER(F99),F99&gt;=DATE(1950,1,1),F99&lt;=DATE(2099,12,31))),NOT(AND(ISNUMBER(G99),G99&gt;=DATE(1950,1,1),G99&lt;=DATE(2099,12,31))),NOT(OR(H99="Open",H99="Ready for review",H99="Closed")),IF(AND(AND(ISNUMBER(F99),F99&gt;=DATE(1950,1,1),F99&lt;=DATE(2099,12,31)),AND(ISNUMBER(G99),G99&gt;=DATE(1950,1,1),G99&lt;=DATE(2099,12,31))),G99&lt;F99,FALSE),AND(H99="Closed",LEN(I99)=0),AND(LEN(I99)&gt;0,NOT(AND(ISNUMBER(I99),I99&gt;=DATE(1950,1,1),I99&lt;=DATE(2099,12,31)))),IF(AND(AND(ISNUMBER(I99),I99&gt;=DATE(1950,1,1),I99&lt;=DATE(2099,12,31)),AND(ISNUMBER(F99),F99&gt;=DATE(1950,1,1),F99&lt;=DATE(2099,12,31))),I99&lt;F99,FALSE)),"Check inputs","OK"))))</f>
        <v/>
      </c>
    </row>
    <row r="100" spans="1:12" x14ac:dyDescent="0.25">
      <c r="A100" s="16"/>
      <c r="B100" s="18"/>
      <c r="C100" s="18"/>
      <c r="D100" s="16"/>
      <c r="E100" s="16"/>
      <c r="F100" s="17"/>
      <c r="G100" s="17"/>
      <c r="H100" s="16"/>
      <c r="I100" s="17"/>
      <c r="J100" s="20" t="str">
        <f>IF(NOT(COUNTA(A100:I100)&gt;0),"",IF(NOT(AND(ISNUMBER(F100),F100&gt;=DATE(1950,1,1),F100&lt;=DATE(2099,12,31))),"",IF(H100="Closed",IF(AND(ISNUMBER(I100),I100&gt;=DATE(1950,1,1),I100&lt;=DATE(2099,12,31)),I100-F100,""),IF(AND(ISNUMBER(Dashboard!$B$4),Dashboard!$B$4&gt;=DATE(1950,1,1),Dashboard!$B$4&lt;=DATE(2099,12,31)),Dashboard!$B$4-F100,""))))</f>
        <v/>
      </c>
      <c r="K100" s="22" t="str">
        <f>IF(NOT(COUNTA(A100:I100)&gt;0),"",IF(OR(NOT(AND(ISNUMBER(G100),G100&gt;=DATE(1950,1,1),G100&lt;=DATE(2099,12,31))),NOT(AND(ISNUMBER(Dashboard!$B$4),Dashboard!$B$4&gt;=DATE(1950,1,1),Dashboard!$B$4&lt;=DATE(2099,12,31)))),"",IF(AND(H100&lt;&gt;"Closed",G100&lt;Dashboard!$B$4),"Yes","No")))</f>
        <v/>
      </c>
      <c r="L100" s="22" t="str">
        <f>IF(NOT(COUNTA(A100:I100)&gt;0),"",IF(LEN(A100)=0,"Check ID",IF(SUMPRODUCT(--($A$2:$A$501=A100))&gt;1,"Duplicate ID",IF(OR(LEN(B100)=0,LEN(C100)=0,LEN(E100)=0,NOT(OR(D100="Mechanical",D100="Electrical",D100="Plumbing",D100="Controls",D100="Other")),NOT(AND(ISNUMBER(F100),F100&gt;=DATE(1950,1,1),F100&lt;=DATE(2099,12,31))),NOT(AND(ISNUMBER(G100),G100&gt;=DATE(1950,1,1),G100&lt;=DATE(2099,12,31))),NOT(OR(H100="Open",H100="Ready for review",H100="Closed")),IF(AND(AND(ISNUMBER(F100),F100&gt;=DATE(1950,1,1),F100&lt;=DATE(2099,12,31)),AND(ISNUMBER(G100),G100&gt;=DATE(1950,1,1),G100&lt;=DATE(2099,12,31))),G100&lt;F100,FALSE),AND(H100="Closed",LEN(I100)=0),AND(LEN(I100)&gt;0,NOT(AND(ISNUMBER(I100),I100&gt;=DATE(1950,1,1),I100&lt;=DATE(2099,12,31)))),IF(AND(AND(ISNUMBER(I100),I100&gt;=DATE(1950,1,1),I100&lt;=DATE(2099,12,31)),AND(ISNUMBER(F100),F100&gt;=DATE(1950,1,1),F100&lt;=DATE(2099,12,31))),I100&lt;F100,FALSE)),"Check inputs","OK"))))</f>
        <v/>
      </c>
    </row>
    <row r="101" spans="1:12" x14ac:dyDescent="0.25">
      <c r="A101" s="16"/>
      <c r="B101" s="18"/>
      <c r="C101" s="18"/>
      <c r="D101" s="16"/>
      <c r="E101" s="16"/>
      <c r="F101" s="17"/>
      <c r="G101" s="17"/>
      <c r="H101" s="16"/>
      <c r="I101" s="17"/>
      <c r="J101" s="20" t="str">
        <f>IF(NOT(COUNTA(A101:I101)&gt;0),"",IF(NOT(AND(ISNUMBER(F101),F101&gt;=DATE(1950,1,1),F101&lt;=DATE(2099,12,31))),"",IF(H101="Closed",IF(AND(ISNUMBER(I101),I101&gt;=DATE(1950,1,1),I101&lt;=DATE(2099,12,31)),I101-F101,""),IF(AND(ISNUMBER(Dashboard!$B$4),Dashboard!$B$4&gt;=DATE(1950,1,1),Dashboard!$B$4&lt;=DATE(2099,12,31)),Dashboard!$B$4-F101,""))))</f>
        <v/>
      </c>
      <c r="K101" s="22" t="str">
        <f>IF(NOT(COUNTA(A101:I101)&gt;0),"",IF(OR(NOT(AND(ISNUMBER(G101),G101&gt;=DATE(1950,1,1),G101&lt;=DATE(2099,12,31))),NOT(AND(ISNUMBER(Dashboard!$B$4),Dashboard!$B$4&gt;=DATE(1950,1,1),Dashboard!$B$4&lt;=DATE(2099,12,31)))),"",IF(AND(H101&lt;&gt;"Closed",G101&lt;Dashboard!$B$4),"Yes","No")))</f>
        <v/>
      </c>
      <c r="L101" s="22" t="str">
        <f>IF(NOT(COUNTA(A101:I101)&gt;0),"",IF(LEN(A101)=0,"Check ID",IF(SUMPRODUCT(--($A$2:$A$501=A101))&gt;1,"Duplicate ID",IF(OR(LEN(B101)=0,LEN(C101)=0,LEN(E101)=0,NOT(OR(D101="Mechanical",D101="Electrical",D101="Plumbing",D101="Controls",D101="Other")),NOT(AND(ISNUMBER(F101),F101&gt;=DATE(1950,1,1),F101&lt;=DATE(2099,12,31))),NOT(AND(ISNUMBER(G101),G101&gt;=DATE(1950,1,1),G101&lt;=DATE(2099,12,31))),NOT(OR(H101="Open",H101="Ready for review",H101="Closed")),IF(AND(AND(ISNUMBER(F101),F101&gt;=DATE(1950,1,1),F101&lt;=DATE(2099,12,31)),AND(ISNUMBER(G101),G101&gt;=DATE(1950,1,1),G101&lt;=DATE(2099,12,31))),G101&lt;F101,FALSE),AND(H101="Closed",LEN(I101)=0),AND(LEN(I101)&gt;0,NOT(AND(ISNUMBER(I101),I101&gt;=DATE(1950,1,1),I101&lt;=DATE(2099,12,31)))),IF(AND(AND(ISNUMBER(I101),I101&gt;=DATE(1950,1,1),I101&lt;=DATE(2099,12,31)),AND(ISNUMBER(F101),F101&gt;=DATE(1950,1,1),F101&lt;=DATE(2099,12,31))),I101&lt;F101,FALSE)),"Check inputs","OK"))))</f>
        <v/>
      </c>
    </row>
    <row r="102" spans="1:12" x14ac:dyDescent="0.25">
      <c r="A102" s="16"/>
      <c r="B102" s="18"/>
      <c r="C102" s="18"/>
      <c r="D102" s="16"/>
      <c r="E102" s="16"/>
      <c r="F102" s="17"/>
      <c r="G102" s="17"/>
      <c r="H102" s="16"/>
      <c r="I102" s="17"/>
      <c r="J102" s="20" t="str">
        <f>IF(NOT(COUNTA(A102:I102)&gt;0),"",IF(NOT(AND(ISNUMBER(F102),F102&gt;=DATE(1950,1,1),F102&lt;=DATE(2099,12,31))),"",IF(H102="Closed",IF(AND(ISNUMBER(I102),I102&gt;=DATE(1950,1,1),I102&lt;=DATE(2099,12,31)),I102-F102,""),IF(AND(ISNUMBER(Dashboard!$B$4),Dashboard!$B$4&gt;=DATE(1950,1,1),Dashboard!$B$4&lt;=DATE(2099,12,31)),Dashboard!$B$4-F102,""))))</f>
        <v/>
      </c>
      <c r="K102" s="22" t="str">
        <f>IF(NOT(COUNTA(A102:I102)&gt;0),"",IF(OR(NOT(AND(ISNUMBER(G102),G102&gt;=DATE(1950,1,1),G102&lt;=DATE(2099,12,31))),NOT(AND(ISNUMBER(Dashboard!$B$4),Dashboard!$B$4&gt;=DATE(1950,1,1),Dashboard!$B$4&lt;=DATE(2099,12,31)))),"",IF(AND(H102&lt;&gt;"Closed",G102&lt;Dashboard!$B$4),"Yes","No")))</f>
        <v/>
      </c>
      <c r="L102" s="22" t="str">
        <f>IF(NOT(COUNTA(A102:I102)&gt;0),"",IF(LEN(A102)=0,"Check ID",IF(SUMPRODUCT(--($A$2:$A$501=A102))&gt;1,"Duplicate ID",IF(OR(LEN(B102)=0,LEN(C102)=0,LEN(E102)=0,NOT(OR(D102="Mechanical",D102="Electrical",D102="Plumbing",D102="Controls",D102="Other")),NOT(AND(ISNUMBER(F102),F102&gt;=DATE(1950,1,1),F102&lt;=DATE(2099,12,31))),NOT(AND(ISNUMBER(G102),G102&gt;=DATE(1950,1,1),G102&lt;=DATE(2099,12,31))),NOT(OR(H102="Open",H102="Ready for review",H102="Closed")),IF(AND(AND(ISNUMBER(F102),F102&gt;=DATE(1950,1,1),F102&lt;=DATE(2099,12,31)),AND(ISNUMBER(G102),G102&gt;=DATE(1950,1,1),G102&lt;=DATE(2099,12,31))),G102&lt;F102,FALSE),AND(H102="Closed",LEN(I102)=0),AND(LEN(I102)&gt;0,NOT(AND(ISNUMBER(I102),I102&gt;=DATE(1950,1,1),I102&lt;=DATE(2099,12,31)))),IF(AND(AND(ISNUMBER(I102),I102&gt;=DATE(1950,1,1),I102&lt;=DATE(2099,12,31)),AND(ISNUMBER(F102),F102&gt;=DATE(1950,1,1),F102&lt;=DATE(2099,12,31))),I102&lt;F102,FALSE)),"Check inputs","OK"))))</f>
        <v/>
      </c>
    </row>
    <row r="103" spans="1:12" x14ac:dyDescent="0.25">
      <c r="A103" s="16"/>
      <c r="B103" s="18"/>
      <c r="C103" s="18"/>
      <c r="D103" s="16"/>
      <c r="E103" s="16"/>
      <c r="F103" s="17"/>
      <c r="G103" s="17"/>
      <c r="H103" s="16"/>
      <c r="I103" s="17"/>
      <c r="J103" s="20" t="str">
        <f>IF(NOT(COUNTA(A103:I103)&gt;0),"",IF(NOT(AND(ISNUMBER(F103),F103&gt;=DATE(1950,1,1),F103&lt;=DATE(2099,12,31))),"",IF(H103="Closed",IF(AND(ISNUMBER(I103),I103&gt;=DATE(1950,1,1),I103&lt;=DATE(2099,12,31)),I103-F103,""),IF(AND(ISNUMBER(Dashboard!$B$4),Dashboard!$B$4&gt;=DATE(1950,1,1),Dashboard!$B$4&lt;=DATE(2099,12,31)),Dashboard!$B$4-F103,""))))</f>
        <v/>
      </c>
      <c r="K103" s="22" t="str">
        <f>IF(NOT(COUNTA(A103:I103)&gt;0),"",IF(OR(NOT(AND(ISNUMBER(G103),G103&gt;=DATE(1950,1,1),G103&lt;=DATE(2099,12,31))),NOT(AND(ISNUMBER(Dashboard!$B$4),Dashboard!$B$4&gt;=DATE(1950,1,1),Dashboard!$B$4&lt;=DATE(2099,12,31)))),"",IF(AND(H103&lt;&gt;"Closed",G103&lt;Dashboard!$B$4),"Yes","No")))</f>
        <v/>
      </c>
      <c r="L103" s="22" t="str">
        <f>IF(NOT(COUNTA(A103:I103)&gt;0),"",IF(LEN(A103)=0,"Check ID",IF(SUMPRODUCT(--($A$2:$A$501=A103))&gt;1,"Duplicate ID",IF(OR(LEN(B103)=0,LEN(C103)=0,LEN(E103)=0,NOT(OR(D103="Mechanical",D103="Electrical",D103="Plumbing",D103="Controls",D103="Other")),NOT(AND(ISNUMBER(F103),F103&gt;=DATE(1950,1,1),F103&lt;=DATE(2099,12,31))),NOT(AND(ISNUMBER(G103),G103&gt;=DATE(1950,1,1),G103&lt;=DATE(2099,12,31))),NOT(OR(H103="Open",H103="Ready for review",H103="Closed")),IF(AND(AND(ISNUMBER(F103),F103&gt;=DATE(1950,1,1),F103&lt;=DATE(2099,12,31)),AND(ISNUMBER(G103),G103&gt;=DATE(1950,1,1),G103&lt;=DATE(2099,12,31))),G103&lt;F103,FALSE),AND(H103="Closed",LEN(I103)=0),AND(LEN(I103)&gt;0,NOT(AND(ISNUMBER(I103),I103&gt;=DATE(1950,1,1),I103&lt;=DATE(2099,12,31)))),IF(AND(AND(ISNUMBER(I103),I103&gt;=DATE(1950,1,1),I103&lt;=DATE(2099,12,31)),AND(ISNUMBER(F103),F103&gt;=DATE(1950,1,1),F103&lt;=DATE(2099,12,31))),I103&lt;F103,FALSE)),"Check inputs","OK"))))</f>
        <v/>
      </c>
    </row>
    <row r="104" spans="1:12" x14ac:dyDescent="0.25">
      <c r="A104" s="16"/>
      <c r="B104" s="18"/>
      <c r="C104" s="18"/>
      <c r="D104" s="16"/>
      <c r="E104" s="16"/>
      <c r="F104" s="17"/>
      <c r="G104" s="17"/>
      <c r="H104" s="16"/>
      <c r="I104" s="17"/>
      <c r="J104" s="20" t="str">
        <f>IF(NOT(COUNTA(A104:I104)&gt;0),"",IF(NOT(AND(ISNUMBER(F104),F104&gt;=DATE(1950,1,1),F104&lt;=DATE(2099,12,31))),"",IF(H104="Closed",IF(AND(ISNUMBER(I104),I104&gt;=DATE(1950,1,1),I104&lt;=DATE(2099,12,31)),I104-F104,""),IF(AND(ISNUMBER(Dashboard!$B$4),Dashboard!$B$4&gt;=DATE(1950,1,1),Dashboard!$B$4&lt;=DATE(2099,12,31)),Dashboard!$B$4-F104,""))))</f>
        <v/>
      </c>
      <c r="K104" s="22" t="str">
        <f>IF(NOT(COUNTA(A104:I104)&gt;0),"",IF(OR(NOT(AND(ISNUMBER(G104),G104&gt;=DATE(1950,1,1),G104&lt;=DATE(2099,12,31))),NOT(AND(ISNUMBER(Dashboard!$B$4),Dashboard!$B$4&gt;=DATE(1950,1,1),Dashboard!$B$4&lt;=DATE(2099,12,31)))),"",IF(AND(H104&lt;&gt;"Closed",G104&lt;Dashboard!$B$4),"Yes","No")))</f>
        <v/>
      </c>
      <c r="L104" s="22" t="str">
        <f>IF(NOT(COUNTA(A104:I104)&gt;0),"",IF(LEN(A104)=0,"Check ID",IF(SUMPRODUCT(--($A$2:$A$501=A104))&gt;1,"Duplicate ID",IF(OR(LEN(B104)=0,LEN(C104)=0,LEN(E104)=0,NOT(OR(D104="Mechanical",D104="Electrical",D104="Plumbing",D104="Controls",D104="Other")),NOT(AND(ISNUMBER(F104),F104&gt;=DATE(1950,1,1),F104&lt;=DATE(2099,12,31))),NOT(AND(ISNUMBER(G104),G104&gt;=DATE(1950,1,1),G104&lt;=DATE(2099,12,31))),NOT(OR(H104="Open",H104="Ready for review",H104="Closed")),IF(AND(AND(ISNUMBER(F104),F104&gt;=DATE(1950,1,1),F104&lt;=DATE(2099,12,31)),AND(ISNUMBER(G104),G104&gt;=DATE(1950,1,1),G104&lt;=DATE(2099,12,31))),G104&lt;F104,FALSE),AND(H104="Closed",LEN(I104)=0),AND(LEN(I104)&gt;0,NOT(AND(ISNUMBER(I104),I104&gt;=DATE(1950,1,1),I104&lt;=DATE(2099,12,31)))),IF(AND(AND(ISNUMBER(I104),I104&gt;=DATE(1950,1,1),I104&lt;=DATE(2099,12,31)),AND(ISNUMBER(F104),F104&gt;=DATE(1950,1,1),F104&lt;=DATE(2099,12,31))),I104&lt;F104,FALSE)),"Check inputs","OK"))))</f>
        <v/>
      </c>
    </row>
    <row r="105" spans="1:12" x14ac:dyDescent="0.25">
      <c r="A105" s="16"/>
      <c r="B105" s="18"/>
      <c r="C105" s="18"/>
      <c r="D105" s="16"/>
      <c r="E105" s="16"/>
      <c r="F105" s="17"/>
      <c r="G105" s="17"/>
      <c r="H105" s="16"/>
      <c r="I105" s="17"/>
      <c r="J105" s="20" t="str">
        <f>IF(NOT(COUNTA(A105:I105)&gt;0),"",IF(NOT(AND(ISNUMBER(F105),F105&gt;=DATE(1950,1,1),F105&lt;=DATE(2099,12,31))),"",IF(H105="Closed",IF(AND(ISNUMBER(I105),I105&gt;=DATE(1950,1,1),I105&lt;=DATE(2099,12,31)),I105-F105,""),IF(AND(ISNUMBER(Dashboard!$B$4),Dashboard!$B$4&gt;=DATE(1950,1,1),Dashboard!$B$4&lt;=DATE(2099,12,31)),Dashboard!$B$4-F105,""))))</f>
        <v/>
      </c>
      <c r="K105" s="22" t="str">
        <f>IF(NOT(COUNTA(A105:I105)&gt;0),"",IF(OR(NOT(AND(ISNUMBER(G105),G105&gt;=DATE(1950,1,1),G105&lt;=DATE(2099,12,31))),NOT(AND(ISNUMBER(Dashboard!$B$4),Dashboard!$B$4&gt;=DATE(1950,1,1),Dashboard!$B$4&lt;=DATE(2099,12,31)))),"",IF(AND(H105&lt;&gt;"Closed",G105&lt;Dashboard!$B$4),"Yes","No")))</f>
        <v/>
      </c>
      <c r="L105" s="22" t="str">
        <f>IF(NOT(COUNTA(A105:I105)&gt;0),"",IF(LEN(A105)=0,"Check ID",IF(SUMPRODUCT(--($A$2:$A$501=A105))&gt;1,"Duplicate ID",IF(OR(LEN(B105)=0,LEN(C105)=0,LEN(E105)=0,NOT(OR(D105="Mechanical",D105="Electrical",D105="Plumbing",D105="Controls",D105="Other")),NOT(AND(ISNUMBER(F105),F105&gt;=DATE(1950,1,1),F105&lt;=DATE(2099,12,31))),NOT(AND(ISNUMBER(G105),G105&gt;=DATE(1950,1,1),G105&lt;=DATE(2099,12,31))),NOT(OR(H105="Open",H105="Ready for review",H105="Closed")),IF(AND(AND(ISNUMBER(F105),F105&gt;=DATE(1950,1,1),F105&lt;=DATE(2099,12,31)),AND(ISNUMBER(G105),G105&gt;=DATE(1950,1,1),G105&lt;=DATE(2099,12,31))),G105&lt;F105,FALSE),AND(H105="Closed",LEN(I105)=0),AND(LEN(I105)&gt;0,NOT(AND(ISNUMBER(I105),I105&gt;=DATE(1950,1,1),I105&lt;=DATE(2099,12,31)))),IF(AND(AND(ISNUMBER(I105),I105&gt;=DATE(1950,1,1),I105&lt;=DATE(2099,12,31)),AND(ISNUMBER(F105),F105&gt;=DATE(1950,1,1),F105&lt;=DATE(2099,12,31))),I105&lt;F105,FALSE)),"Check inputs","OK"))))</f>
        <v/>
      </c>
    </row>
    <row r="106" spans="1:12" x14ac:dyDescent="0.25">
      <c r="A106" s="16"/>
      <c r="B106" s="18"/>
      <c r="C106" s="18"/>
      <c r="D106" s="16"/>
      <c r="E106" s="16"/>
      <c r="F106" s="17"/>
      <c r="G106" s="17"/>
      <c r="H106" s="16"/>
      <c r="I106" s="17"/>
      <c r="J106" s="20" t="str">
        <f>IF(NOT(COUNTA(A106:I106)&gt;0),"",IF(NOT(AND(ISNUMBER(F106),F106&gt;=DATE(1950,1,1),F106&lt;=DATE(2099,12,31))),"",IF(H106="Closed",IF(AND(ISNUMBER(I106),I106&gt;=DATE(1950,1,1),I106&lt;=DATE(2099,12,31)),I106-F106,""),IF(AND(ISNUMBER(Dashboard!$B$4),Dashboard!$B$4&gt;=DATE(1950,1,1),Dashboard!$B$4&lt;=DATE(2099,12,31)),Dashboard!$B$4-F106,""))))</f>
        <v/>
      </c>
      <c r="K106" s="22" t="str">
        <f>IF(NOT(COUNTA(A106:I106)&gt;0),"",IF(OR(NOT(AND(ISNUMBER(G106),G106&gt;=DATE(1950,1,1),G106&lt;=DATE(2099,12,31))),NOT(AND(ISNUMBER(Dashboard!$B$4),Dashboard!$B$4&gt;=DATE(1950,1,1),Dashboard!$B$4&lt;=DATE(2099,12,31)))),"",IF(AND(H106&lt;&gt;"Closed",G106&lt;Dashboard!$B$4),"Yes","No")))</f>
        <v/>
      </c>
      <c r="L106" s="22" t="str">
        <f>IF(NOT(COUNTA(A106:I106)&gt;0),"",IF(LEN(A106)=0,"Check ID",IF(SUMPRODUCT(--($A$2:$A$501=A106))&gt;1,"Duplicate ID",IF(OR(LEN(B106)=0,LEN(C106)=0,LEN(E106)=0,NOT(OR(D106="Mechanical",D106="Electrical",D106="Plumbing",D106="Controls",D106="Other")),NOT(AND(ISNUMBER(F106),F106&gt;=DATE(1950,1,1),F106&lt;=DATE(2099,12,31))),NOT(AND(ISNUMBER(G106),G106&gt;=DATE(1950,1,1),G106&lt;=DATE(2099,12,31))),NOT(OR(H106="Open",H106="Ready for review",H106="Closed")),IF(AND(AND(ISNUMBER(F106),F106&gt;=DATE(1950,1,1),F106&lt;=DATE(2099,12,31)),AND(ISNUMBER(G106),G106&gt;=DATE(1950,1,1),G106&lt;=DATE(2099,12,31))),G106&lt;F106,FALSE),AND(H106="Closed",LEN(I106)=0),AND(LEN(I106)&gt;0,NOT(AND(ISNUMBER(I106),I106&gt;=DATE(1950,1,1),I106&lt;=DATE(2099,12,31)))),IF(AND(AND(ISNUMBER(I106),I106&gt;=DATE(1950,1,1),I106&lt;=DATE(2099,12,31)),AND(ISNUMBER(F106),F106&gt;=DATE(1950,1,1),F106&lt;=DATE(2099,12,31))),I106&lt;F106,FALSE)),"Check inputs","OK"))))</f>
        <v/>
      </c>
    </row>
    <row r="107" spans="1:12" x14ac:dyDescent="0.25">
      <c r="A107" s="16"/>
      <c r="B107" s="18"/>
      <c r="C107" s="18"/>
      <c r="D107" s="16"/>
      <c r="E107" s="16"/>
      <c r="F107" s="17"/>
      <c r="G107" s="17"/>
      <c r="H107" s="16"/>
      <c r="I107" s="17"/>
      <c r="J107" s="20" t="str">
        <f>IF(NOT(COUNTA(A107:I107)&gt;0),"",IF(NOT(AND(ISNUMBER(F107),F107&gt;=DATE(1950,1,1),F107&lt;=DATE(2099,12,31))),"",IF(H107="Closed",IF(AND(ISNUMBER(I107),I107&gt;=DATE(1950,1,1),I107&lt;=DATE(2099,12,31)),I107-F107,""),IF(AND(ISNUMBER(Dashboard!$B$4),Dashboard!$B$4&gt;=DATE(1950,1,1),Dashboard!$B$4&lt;=DATE(2099,12,31)),Dashboard!$B$4-F107,""))))</f>
        <v/>
      </c>
      <c r="K107" s="22" t="str">
        <f>IF(NOT(COUNTA(A107:I107)&gt;0),"",IF(OR(NOT(AND(ISNUMBER(G107),G107&gt;=DATE(1950,1,1),G107&lt;=DATE(2099,12,31))),NOT(AND(ISNUMBER(Dashboard!$B$4),Dashboard!$B$4&gt;=DATE(1950,1,1),Dashboard!$B$4&lt;=DATE(2099,12,31)))),"",IF(AND(H107&lt;&gt;"Closed",G107&lt;Dashboard!$B$4),"Yes","No")))</f>
        <v/>
      </c>
      <c r="L107" s="22" t="str">
        <f>IF(NOT(COUNTA(A107:I107)&gt;0),"",IF(LEN(A107)=0,"Check ID",IF(SUMPRODUCT(--($A$2:$A$501=A107))&gt;1,"Duplicate ID",IF(OR(LEN(B107)=0,LEN(C107)=0,LEN(E107)=0,NOT(OR(D107="Mechanical",D107="Electrical",D107="Plumbing",D107="Controls",D107="Other")),NOT(AND(ISNUMBER(F107),F107&gt;=DATE(1950,1,1),F107&lt;=DATE(2099,12,31))),NOT(AND(ISNUMBER(G107),G107&gt;=DATE(1950,1,1),G107&lt;=DATE(2099,12,31))),NOT(OR(H107="Open",H107="Ready for review",H107="Closed")),IF(AND(AND(ISNUMBER(F107),F107&gt;=DATE(1950,1,1),F107&lt;=DATE(2099,12,31)),AND(ISNUMBER(G107),G107&gt;=DATE(1950,1,1),G107&lt;=DATE(2099,12,31))),G107&lt;F107,FALSE),AND(H107="Closed",LEN(I107)=0),AND(LEN(I107)&gt;0,NOT(AND(ISNUMBER(I107),I107&gt;=DATE(1950,1,1),I107&lt;=DATE(2099,12,31)))),IF(AND(AND(ISNUMBER(I107),I107&gt;=DATE(1950,1,1),I107&lt;=DATE(2099,12,31)),AND(ISNUMBER(F107),F107&gt;=DATE(1950,1,1),F107&lt;=DATE(2099,12,31))),I107&lt;F107,FALSE)),"Check inputs","OK"))))</f>
        <v/>
      </c>
    </row>
    <row r="108" spans="1:12" x14ac:dyDescent="0.25">
      <c r="A108" s="16"/>
      <c r="B108" s="18"/>
      <c r="C108" s="18"/>
      <c r="D108" s="16"/>
      <c r="E108" s="16"/>
      <c r="F108" s="17"/>
      <c r="G108" s="17"/>
      <c r="H108" s="16"/>
      <c r="I108" s="17"/>
      <c r="J108" s="20" t="str">
        <f>IF(NOT(COUNTA(A108:I108)&gt;0),"",IF(NOT(AND(ISNUMBER(F108),F108&gt;=DATE(1950,1,1),F108&lt;=DATE(2099,12,31))),"",IF(H108="Closed",IF(AND(ISNUMBER(I108),I108&gt;=DATE(1950,1,1),I108&lt;=DATE(2099,12,31)),I108-F108,""),IF(AND(ISNUMBER(Dashboard!$B$4),Dashboard!$B$4&gt;=DATE(1950,1,1),Dashboard!$B$4&lt;=DATE(2099,12,31)),Dashboard!$B$4-F108,""))))</f>
        <v/>
      </c>
      <c r="K108" s="22" t="str">
        <f>IF(NOT(COUNTA(A108:I108)&gt;0),"",IF(OR(NOT(AND(ISNUMBER(G108),G108&gt;=DATE(1950,1,1),G108&lt;=DATE(2099,12,31))),NOT(AND(ISNUMBER(Dashboard!$B$4),Dashboard!$B$4&gt;=DATE(1950,1,1),Dashboard!$B$4&lt;=DATE(2099,12,31)))),"",IF(AND(H108&lt;&gt;"Closed",G108&lt;Dashboard!$B$4),"Yes","No")))</f>
        <v/>
      </c>
      <c r="L108" s="22" t="str">
        <f>IF(NOT(COUNTA(A108:I108)&gt;0),"",IF(LEN(A108)=0,"Check ID",IF(SUMPRODUCT(--($A$2:$A$501=A108))&gt;1,"Duplicate ID",IF(OR(LEN(B108)=0,LEN(C108)=0,LEN(E108)=0,NOT(OR(D108="Mechanical",D108="Electrical",D108="Plumbing",D108="Controls",D108="Other")),NOT(AND(ISNUMBER(F108),F108&gt;=DATE(1950,1,1),F108&lt;=DATE(2099,12,31))),NOT(AND(ISNUMBER(G108),G108&gt;=DATE(1950,1,1),G108&lt;=DATE(2099,12,31))),NOT(OR(H108="Open",H108="Ready for review",H108="Closed")),IF(AND(AND(ISNUMBER(F108),F108&gt;=DATE(1950,1,1),F108&lt;=DATE(2099,12,31)),AND(ISNUMBER(G108),G108&gt;=DATE(1950,1,1),G108&lt;=DATE(2099,12,31))),G108&lt;F108,FALSE),AND(H108="Closed",LEN(I108)=0),AND(LEN(I108)&gt;0,NOT(AND(ISNUMBER(I108),I108&gt;=DATE(1950,1,1),I108&lt;=DATE(2099,12,31)))),IF(AND(AND(ISNUMBER(I108),I108&gt;=DATE(1950,1,1),I108&lt;=DATE(2099,12,31)),AND(ISNUMBER(F108),F108&gt;=DATE(1950,1,1),F108&lt;=DATE(2099,12,31))),I108&lt;F108,FALSE)),"Check inputs","OK"))))</f>
        <v/>
      </c>
    </row>
    <row r="109" spans="1:12" x14ac:dyDescent="0.25">
      <c r="A109" s="16"/>
      <c r="B109" s="18"/>
      <c r="C109" s="18"/>
      <c r="D109" s="16"/>
      <c r="E109" s="16"/>
      <c r="F109" s="17"/>
      <c r="G109" s="17"/>
      <c r="H109" s="16"/>
      <c r="I109" s="17"/>
      <c r="J109" s="20" t="str">
        <f>IF(NOT(COUNTA(A109:I109)&gt;0),"",IF(NOT(AND(ISNUMBER(F109),F109&gt;=DATE(1950,1,1),F109&lt;=DATE(2099,12,31))),"",IF(H109="Closed",IF(AND(ISNUMBER(I109),I109&gt;=DATE(1950,1,1),I109&lt;=DATE(2099,12,31)),I109-F109,""),IF(AND(ISNUMBER(Dashboard!$B$4),Dashboard!$B$4&gt;=DATE(1950,1,1),Dashboard!$B$4&lt;=DATE(2099,12,31)),Dashboard!$B$4-F109,""))))</f>
        <v/>
      </c>
      <c r="K109" s="22" t="str">
        <f>IF(NOT(COUNTA(A109:I109)&gt;0),"",IF(OR(NOT(AND(ISNUMBER(G109),G109&gt;=DATE(1950,1,1),G109&lt;=DATE(2099,12,31))),NOT(AND(ISNUMBER(Dashboard!$B$4),Dashboard!$B$4&gt;=DATE(1950,1,1),Dashboard!$B$4&lt;=DATE(2099,12,31)))),"",IF(AND(H109&lt;&gt;"Closed",G109&lt;Dashboard!$B$4),"Yes","No")))</f>
        <v/>
      </c>
      <c r="L109" s="22" t="str">
        <f>IF(NOT(COUNTA(A109:I109)&gt;0),"",IF(LEN(A109)=0,"Check ID",IF(SUMPRODUCT(--($A$2:$A$501=A109))&gt;1,"Duplicate ID",IF(OR(LEN(B109)=0,LEN(C109)=0,LEN(E109)=0,NOT(OR(D109="Mechanical",D109="Electrical",D109="Plumbing",D109="Controls",D109="Other")),NOT(AND(ISNUMBER(F109),F109&gt;=DATE(1950,1,1),F109&lt;=DATE(2099,12,31))),NOT(AND(ISNUMBER(G109),G109&gt;=DATE(1950,1,1),G109&lt;=DATE(2099,12,31))),NOT(OR(H109="Open",H109="Ready for review",H109="Closed")),IF(AND(AND(ISNUMBER(F109),F109&gt;=DATE(1950,1,1),F109&lt;=DATE(2099,12,31)),AND(ISNUMBER(G109),G109&gt;=DATE(1950,1,1),G109&lt;=DATE(2099,12,31))),G109&lt;F109,FALSE),AND(H109="Closed",LEN(I109)=0),AND(LEN(I109)&gt;0,NOT(AND(ISNUMBER(I109),I109&gt;=DATE(1950,1,1),I109&lt;=DATE(2099,12,31)))),IF(AND(AND(ISNUMBER(I109),I109&gt;=DATE(1950,1,1),I109&lt;=DATE(2099,12,31)),AND(ISNUMBER(F109),F109&gt;=DATE(1950,1,1),F109&lt;=DATE(2099,12,31))),I109&lt;F109,FALSE)),"Check inputs","OK"))))</f>
        <v/>
      </c>
    </row>
    <row r="110" spans="1:12" x14ac:dyDescent="0.25">
      <c r="A110" s="16"/>
      <c r="B110" s="18"/>
      <c r="C110" s="18"/>
      <c r="D110" s="16"/>
      <c r="E110" s="16"/>
      <c r="F110" s="17"/>
      <c r="G110" s="17"/>
      <c r="H110" s="16"/>
      <c r="I110" s="17"/>
      <c r="J110" s="20" t="str">
        <f>IF(NOT(COUNTA(A110:I110)&gt;0),"",IF(NOT(AND(ISNUMBER(F110),F110&gt;=DATE(1950,1,1),F110&lt;=DATE(2099,12,31))),"",IF(H110="Closed",IF(AND(ISNUMBER(I110),I110&gt;=DATE(1950,1,1),I110&lt;=DATE(2099,12,31)),I110-F110,""),IF(AND(ISNUMBER(Dashboard!$B$4),Dashboard!$B$4&gt;=DATE(1950,1,1),Dashboard!$B$4&lt;=DATE(2099,12,31)),Dashboard!$B$4-F110,""))))</f>
        <v/>
      </c>
      <c r="K110" s="22" t="str">
        <f>IF(NOT(COUNTA(A110:I110)&gt;0),"",IF(OR(NOT(AND(ISNUMBER(G110),G110&gt;=DATE(1950,1,1),G110&lt;=DATE(2099,12,31))),NOT(AND(ISNUMBER(Dashboard!$B$4),Dashboard!$B$4&gt;=DATE(1950,1,1),Dashboard!$B$4&lt;=DATE(2099,12,31)))),"",IF(AND(H110&lt;&gt;"Closed",G110&lt;Dashboard!$B$4),"Yes","No")))</f>
        <v/>
      </c>
      <c r="L110" s="22" t="str">
        <f>IF(NOT(COUNTA(A110:I110)&gt;0),"",IF(LEN(A110)=0,"Check ID",IF(SUMPRODUCT(--($A$2:$A$501=A110))&gt;1,"Duplicate ID",IF(OR(LEN(B110)=0,LEN(C110)=0,LEN(E110)=0,NOT(OR(D110="Mechanical",D110="Electrical",D110="Plumbing",D110="Controls",D110="Other")),NOT(AND(ISNUMBER(F110),F110&gt;=DATE(1950,1,1),F110&lt;=DATE(2099,12,31))),NOT(AND(ISNUMBER(G110),G110&gt;=DATE(1950,1,1),G110&lt;=DATE(2099,12,31))),NOT(OR(H110="Open",H110="Ready for review",H110="Closed")),IF(AND(AND(ISNUMBER(F110),F110&gt;=DATE(1950,1,1),F110&lt;=DATE(2099,12,31)),AND(ISNUMBER(G110),G110&gt;=DATE(1950,1,1),G110&lt;=DATE(2099,12,31))),G110&lt;F110,FALSE),AND(H110="Closed",LEN(I110)=0),AND(LEN(I110)&gt;0,NOT(AND(ISNUMBER(I110),I110&gt;=DATE(1950,1,1),I110&lt;=DATE(2099,12,31)))),IF(AND(AND(ISNUMBER(I110),I110&gt;=DATE(1950,1,1),I110&lt;=DATE(2099,12,31)),AND(ISNUMBER(F110),F110&gt;=DATE(1950,1,1),F110&lt;=DATE(2099,12,31))),I110&lt;F110,FALSE)),"Check inputs","OK"))))</f>
        <v/>
      </c>
    </row>
    <row r="111" spans="1:12" x14ac:dyDescent="0.25">
      <c r="A111" s="16"/>
      <c r="B111" s="18"/>
      <c r="C111" s="18"/>
      <c r="D111" s="16"/>
      <c r="E111" s="16"/>
      <c r="F111" s="17"/>
      <c r="G111" s="17"/>
      <c r="H111" s="16"/>
      <c r="I111" s="17"/>
      <c r="J111" s="20" t="str">
        <f>IF(NOT(COUNTA(A111:I111)&gt;0),"",IF(NOT(AND(ISNUMBER(F111),F111&gt;=DATE(1950,1,1),F111&lt;=DATE(2099,12,31))),"",IF(H111="Closed",IF(AND(ISNUMBER(I111),I111&gt;=DATE(1950,1,1),I111&lt;=DATE(2099,12,31)),I111-F111,""),IF(AND(ISNUMBER(Dashboard!$B$4),Dashboard!$B$4&gt;=DATE(1950,1,1),Dashboard!$B$4&lt;=DATE(2099,12,31)),Dashboard!$B$4-F111,""))))</f>
        <v/>
      </c>
      <c r="K111" s="22" t="str">
        <f>IF(NOT(COUNTA(A111:I111)&gt;0),"",IF(OR(NOT(AND(ISNUMBER(G111),G111&gt;=DATE(1950,1,1),G111&lt;=DATE(2099,12,31))),NOT(AND(ISNUMBER(Dashboard!$B$4),Dashboard!$B$4&gt;=DATE(1950,1,1),Dashboard!$B$4&lt;=DATE(2099,12,31)))),"",IF(AND(H111&lt;&gt;"Closed",G111&lt;Dashboard!$B$4),"Yes","No")))</f>
        <v/>
      </c>
      <c r="L111" s="22" t="str">
        <f>IF(NOT(COUNTA(A111:I111)&gt;0),"",IF(LEN(A111)=0,"Check ID",IF(SUMPRODUCT(--($A$2:$A$501=A111))&gt;1,"Duplicate ID",IF(OR(LEN(B111)=0,LEN(C111)=0,LEN(E111)=0,NOT(OR(D111="Mechanical",D111="Electrical",D111="Plumbing",D111="Controls",D111="Other")),NOT(AND(ISNUMBER(F111),F111&gt;=DATE(1950,1,1),F111&lt;=DATE(2099,12,31))),NOT(AND(ISNUMBER(G111),G111&gt;=DATE(1950,1,1),G111&lt;=DATE(2099,12,31))),NOT(OR(H111="Open",H111="Ready for review",H111="Closed")),IF(AND(AND(ISNUMBER(F111),F111&gt;=DATE(1950,1,1),F111&lt;=DATE(2099,12,31)),AND(ISNUMBER(G111),G111&gt;=DATE(1950,1,1),G111&lt;=DATE(2099,12,31))),G111&lt;F111,FALSE),AND(H111="Closed",LEN(I111)=0),AND(LEN(I111)&gt;0,NOT(AND(ISNUMBER(I111),I111&gt;=DATE(1950,1,1),I111&lt;=DATE(2099,12,31)))),IF(AND(AND(ISNUMBER(I111),I111&gt;=DATE(1950,1,1),I111&lt;=DATE(2099,12,31)),AND(ISNUMBER(F111),F111&gt;=DATE(1950,1,1),F111&lt;=DATE(2099,12,31))),I111&lt;F111,FALSE)),"Check inputs","OK"))))</f>
        <v/>
      </c>
    </row>
    <row r="112" spans="1:12" x14ac:dyDescent="0.25">
      <c r="A112" s="16"/>
      <c r="B112" s="18"/>
      <c r="C112" s="18"/>
      <c r="D112" s="16"/>
      <c r="E112" s="16"/>
      <c r="F112" s="17"/>
      <c r="G112" s="17"/>
      <c r="H112" s="16"/>
      <c r="I112" s="17"/>
      <c r="J112" s="20" t="str">
        <f>IF(NOT(COUNTA(A112:I112)&gt;0),"",IF(NOT(AND(ISNUMBER(F112),F112&gt;=DATE(1950,1,1),F112&lt;=DATE(2099,12,31))),"",IF(H112="Closed",IF(AND(ISNUMBER(I112),I112&gt;=DATE(1950,1,1),I112&lt;=DATE(2099,12,31)),I112-F112,""),IF(AND(ISNUMBER(Dashboard!$B$4),Dashboard!$B$4&gt;=DATE(1950,1,1),Dashboard!$B$4&lt;=DATE(2099,12,31)),Dashboard!$B$4-F112,""))))</f>
        <v/>
      </c>
      <c r="K112" s="22" t="str">
        <f>IF(NOT(COUNTA(A112:I112)&gt;0),"",IF(OR(NOT(AND(ISNUMBER(G112),G112&gt;=DATE(1950,1,1),G112&lt;=DATE(2099,12,31))),NOT(AND(ISNUMBER(Dashboard!$B$4),Dashboard!$B$4&gt;=DATE(1950,1,1),Dashboard!$B$4&lt;=DATE(2099,12,31)))),"",IF(AND(H112&lt;&gt;"Closed",G112&lt;Dashboard!$B$4),"Yes","No")))</f>
        <v/>
      </c>
      <c r="L112" s="22" t="str">
        <f>IF(NOT(COUNTA(A112:I112)&gt;0),"",IF(LEN(A112)=0,"Check ID",IF(SUMPRODUCT(--($A$2:$A$501=A112))&gt;1,"Duplicate ID",IF(OR(LEN(B112)=0,LEN(C112)=0,LEN(E112)=0,NOT(OR(D112="Mechanical",D112="Electrical",D112="Plumbing",D112="Controls",D112="Other")),NOT(AND(ISNUMBER(F112),F112&gt;=DATE(1950,1,1),F112&lt;=DATE(2099,12,31))),NOT(AND(ISNUMBER(G112),G112&gt;=DATE(1950,1,1),G112&lt;=DATE(2099,12,31))),NOT(OR(H112="Open",H112="Ready for review",H112="Closed")),IF(AND(AND(ISNUMBER(F112),F112&gt;=DATE(1950,1,1),F112&lt;=DATE(2099,12,31)),AND(ISNUMBER(G112),G112&gt;=DATE(1950,1,1),G112&lt;=DATE(2099,12,31))),G112&lt;F112,FALSE),AND(H112="Closed",LEN(I112)=0),AND(LEN(I112)&gt;0,NOT(AND(ISNUMBER(I112),I112&gt;=DATE(1950,1,1),I112&lt;=DATE(2099,12,31)))),IF(AND(AND(ISNUMBER(I112),I112&gt;=DATE(1950,1,1),I112&lt;=DATE(2099,12,31)),AND(ISNUMBER(F112),F112&gt;=DATE(1950,1,1),F112&lt;=DATE(2099,12,31))),I112&lt;F112,FALSE)),"Check inputs","OK"))))</f>
        <v/>
      </c>
    </row>
    <row r="113" spans="1:12" x14ac:dyDescent="0.25">
      <c r="A113" s="16"/>
      <c r="B113" s="18"/>
      <c r="C113" s="18"/>
      <c r="D113" s="16"/>
      <c r="E113" s="16"/>
      <c r="F113" s="17"/>
      <c r="G113" s="17"/>
      <c r="H113" s="16"/>
      <c r="I113" s="17"/>
      <c r="J113" s="20" t="str">
        <f>IF(NOT(COUNTA(A113:I113)&gt;0),"",IF(NOT(AND(ISNUMBER(F113),F113&gt;=DATE(1950,1,1),F113&lt;=DATE(2099,12,31))),"",IF(H113="Closed",IF(AND(ISNUMBER(I113),I113&gt;=DATE(1950,1,1),I113&lt;=DATE(2099,12,31)),I113-F113,""),IF(AND(ISNUMBER(Dashboard!$B$4),Dashboard!$B$4&gt;=DATE(1950,1,1),Dashboard!$B$4&lt;=DATE(2099,12,31)),Dashboard!$B$4-F113,""))))</f>
        <v/>
      </c>
      <c r="K113" s="22" t="str">
        <f>IF(NOT(COUNTA(A113:I113)&gt;0),"",IF(OR(NOT(AND(ISNUMBER(G113),G113&gt;=DATE(1950,1,1),G113&lt;=DATE(2099,12,31))),NOT(AND(ISNUMBER(Dashboard!$B$4),Dashboard!$B$4&gt;=DATE(1950,1,1),Dashboard!$B$4&lt;=DATE(2099,12,31)))),"",IF(AND(H113&lt;&gt;"Closed",G113&lt;Dashboard!$B$4),"Yes","No")))</f>
        <v/>
      </c>
      <c r="L113" s="22" t="str">
        <f>IF(NOT(COUNTA(A113:I113)&gt;0),"",IF(LEN(A113)=0,"Check ID",IF(SUMPRODUCT(--($A$2:$A$501=A113))&gt;1,"Duplicate ID",IF(OR(LEN(B113)=0,LEN(C113)=0,LEN(E113)=0,NOT(OR(D113="Mechanical",D113="Electrical",D113="Plumbing",D113="Controls",D113="Other")),NOT(AND(ISNUMBER(F113),F113&gt;=DATE(1950,1,1),F113&lt;=DATE(2099,12,31))),NOT(AND(ISNUMBER(G113),G113&gt;=DATE(1950,1,1),G113&lt;=DATE(2099,12,31))),NOT(OR(H113="Open",H113="Ready for review",H113="Closed")),IF(AND(AND(ISNUMBER(F113),F113&gt;=DATE(1950,1,1),F113&lt;=DATE(2099,12,31)),AND(ISNUMBER(G113),G113&gt;=DATE(1950,1,1),G113&lt;=DATE(2099,12,31))),G113&lt;F113,FALSE),AND(H113="Closed",LEN(I113)=0),AND(LEN(I113)&gt;0,NOT(AND(ISNUMBER(I113),I113&gt;=DATE(1950,1,1),I113&lt;=DATE(2099,12,31)))),IF(AND(AND(ISNUMBER(I113),I113&gt;=DATE(1950,1,1),I113&lt;=DATE(2099,12,31)),AND(ISNUMBER(F113),F113&gt;=DATE(1950,1,1),F113&lt;=DATE(2099,12,31))),I113&lt;F113,FALSE)),"Check inputs","OK"))))</f>
        <v/>
      </c>
    </row>
    <row r="114" spans="1:12" x14ac:dyDescent="0.25">
      <c r="A114" s="16"/>
      <c r="B114" s="18"/>
      <c r="C114" s="18"/>
      <c r="D114" s="16"/>
      <c r="E114" s="16"/>
      <c r="F114" s="17"/>
      <c r="G114" s="17"/>
      <c r="H114" s="16"/>
      <c r="I114" s="17"/>
      <c r="J114" s="20" t="str">
        <f>IF(NOT(COUNTA(A114:I114)&gt;0),"",IF(NOT(AND(ISNUMBER(F114),F114&gt;=DATE(1950,1,1),F114&lt;=DATE(2099,12,31))),"",IF(H114="Closed",IF(AND(ISNUMBER(I114),I114&gt;=DATE(1950,1,1),I114&lt;=DATE(2099,12,31)),I114-F114,""),IF(AND(ISNUMBER(Dashboard!$B$4),Dashboard!$B$4&gt;=DATE(1950,1,1),Dashboard!$B$4&lt;=DATE(2099,12,31)),Dashboard!$B$4-F114,""))))</f>
        <v/>
      </c>
      <c r="K114" s="22" t="str">
        <f>IF(NOT(COUNTA(A114:I114)&gt;0),"",IF(OR(NOT(AND(ISNUMBER(G114),G114&gt;=DATE(1950,1,1),G114&lt;=DATE(2099,12,31))),NOT(AND(ISNUMBER(Dashboard!$B$4),Dashboard!$B$4&gt;=DATE(1950,1,1),Dashboard!$B$4&lt;=DATE(2099,12,31)))),"",IF(AND(H114&lt;&gt;"Closed",G114&lt;Dashboard!$B$4),"Yes","No")))</f>
        <v/>
      </c>
      <c r="L114" s="22" t="str">
        <f>IF(NOT(COUNTA(A114:I114)&gt;0),"",IF(LEN(A114)=0,"Check ID",IF(SUMPRODUCT(--($A$2:$A$501=A114))&gt;1,"Duplicate ID",IF(OR(LEN(B114)=0,LEN(C114)=0,LEN(E114)=0,NOT(OR(D114="Mechanical",D114="Electrical",D114="Plumbing",D114="Controls",D114="Other")),NOT(AND(ISNUMBER(F114),F114&gt;=DATE(1950,1,1),F114&lt;=DATE(2099,12,31))),NOT(AND(ISNUMBER(G114),G114&gt;=DATE(1950,1,1),G114&lt;=DATE(2099,12,31))),NOT(OR(H114="Open",H114="Ready for review",H114="Closed")),IF(AND(AND(ISNUMBER(F114),F114&gt;=DATE(1950,1,1),F114&lt;=DATE(2099,12,31)),AND(ISNUMBER(G114),G114&gt;=DATE(1950,1,1),G114&lt;=DATE(2099,12,31))),G114&lt;F114,FALSE),AND(H114="Closed",LEN(I114)=0),AND(LEN(I114)&gt;0,NOT(AND(ISNUMBER(I114),I114&gt;=DATE(1950,1,1),I114&lt;=DATE(2099,12,31)))),IF(AND(AND(ISNUMBER(I114),I114&gt;=DATE(1950,1,1),I114&lt;=DATE(2099,12,31)),AND(ISNUMBER(F114),F114&gt;=DATE(1950,1,1),F114&lt;=DATE(2099,12,31))),I114&lt;F114,FALSE)),"Check inputs","OK"))))</f>
        <v/>
      </c>
    </row>
    <row r="115" spans="1:12" x14ac:dyDescent="0.25">
      <c r="A115" s="16"/>
      <c r="B115" s="18"/>
      <c r="C115" s="18"/>
      <c r="D115" s="16"/>
      <c r="E115" s="16"/>
      <c r="F115" s="17"/>
      <c r="G115" s="17"/>
      <c r="H115" s="16"/>
      <c r="I115" s="17"/>
      <c r="J115" s="20" t="str">
        <f>IF(NOT(COUNTA(A115:I115)&gt;0),"",IF(NOT(AND(ISNUMBER(F115),F115&gt;=DATE(1950,1,1),F115&lt;=DATE(2099,12,31))),"",IF(H115="Closed",IF(AND(ISNUMBER(I115),I115&gt;=DATE(1950,1,1),I115&lt;=DATE(2099,12,31)),I115-F115,""),IF(AND(ISNUMBER(Dashboard!$B$4),Dashboard!$B$4&gt;=DATE(1950,1,1),Dashboard!$B$4&lt;=DATE(2099,12,31)),Dashboard!$B$4-F115,""))))</f>
        <v/>
      </c>
      <c r="K115" s="22" t="str">
        <f>IF(NOT(COUNTA(A115:I115)&gt;0),"",IF(OR(NOT(AND(ISNUMBER(G115),G115&gt;=DATE(1950,1,1),G115&lt;=DATE(2099,12,31))),NOT(AND(ISNUMBER(Dashboard!$B$4),Dashboard!$B$4&gt;=DATE(1950,1,1),Dashboard!$B$4&lt;=DATE(2099,12,31)))),"",IF(AND(H115&lt;&gt;"Closed",G115&lt;Dashboard!$B$4),"Yes","No")))</f>
        <v/>
      </c>
      <c r="L115" s="22" t="str">
        <f>IF(NOT(COUNTA(A115:I115)&gt;0),"",IF(LEN(A115)=0,"Check ID",IF(SUMPRODUCT(--($A$2:$A$501=A115))&gt;1,"Duplicate ID",IF(OR(LEN(B115)=0,LEN(C115)=0,LEN(E115)=0,NOT(OR(D115="Mechanical",D115="Electrical",D115="Plumbing",D115="Controls",D115="Other")),NOT(AND(ISNUMBER(F115),F115&gt;=DATE(1950,1,1),F115&lt;=DATE(2099,12,31))),NOT(AND(ISNUMBER(G115),G115&gt;=DATE(1950,1,1),G115&lt;=DATE(2099,12,31))),NOT(OR(H115="Open",H115="Ready for review",H115="Closed")),IF(AND(AND(ISNUMBER(F115),F115&gt;=DATE(1950,1,1),F115&lt;=DATE(2099,12,31)),AND(ISNUMBER(G115),G115&gt;=DATE(1950,1,1),G115&lt;=DATE(2099,12,31))),G115&lt;F115,FALSE),AND(H115="Closed",LEN(I115)=0),AND(LEN(I115)&gt;0,NOT(AND(ISNUMBER(I115),I115&gt;=DATE(1950,1,1),I115&lt;=DATE(2099,12,31)))),IF(AND(AND(ISNUMBER(I115),I115&gt;=DATE(1950,1,1),I115&lt;=DATE(2099,12,31)),AND(ISNUMBER(F115),F115&gt;=DATE(1950,1,1),F115&lt;=DATE(2099,12,31))),I115&lt;F115,FALSE)),"Check inputs","OK"))))</f>
        <v/>
      </c>
    </row>
    <row r="116" spans="1:12" x14ac:dyDescent="0.25">
      <c r="A116" s="16"/>
      <c r="B116" s="18"/>
      <c r="C116" s="18"/>
      <c r="D116" s="16"/>
      <c r="E116" s="16"/>
      <c r="F116" s="17"/>
      <c r="G116" s="17"/>
      <c r="H116" s="16"/>
      <c r="I116" s="17"/>
      <c r="J116" s="20" t="str">
        <f>IF(NOT(COUNTA(A116:I116)&gt;0),"",IF(NOT(AND(ISNUMBER(F116),F116&gt;=DATE(1950,1,1),F116&lt;=DATE(2099,12,31))),"",IF(H116="Closed",IF(AND(ISNUMBER(I116),I116&gt;=DATE(1950,1,1),I116&lt;=DATE(2099,12,31)),I116-F116,""),IF(AND(ISNUMBER(Dashboard!$B$4),Dashboard!$B$4&gt;=DATE(1950,1,1),Dashboard!$B$4&lt;=DATE(2099,12,31)),Dashboard!$B$4-F116,""))))</f>
        <v/>
      </c>
      <c r="K116" s="22" t="str">
        <f>IF(NOT(COUNTA(A116:I116)&gt;0),"",IF(OR(NOT(AND(ISNUMBER(G116),G116&gt;=DATE(1950,1,1),G116&lt;=DATE(2099,12,31))),NOT(AND(ISNUMBER(Dashboard!$B$4),Dashboard!$B$4&gt;=DATE(1950,1,1),Dashboard!$B$4&lt;=DATE(2099,12,31)))),"",IF(AND(H116&lt;&gt;"Closed",G116&lt;Dashboard!$B$4),"Yes","No")))</f>
        <v/>
      </c>
      <c r="L116" s="22" t="str">
        <f>IF(NOT(COUNTA(A116:I116)&gt;0),"",IF(LEN(A116)=0,"Check ID",IF(SUMPRODUCT(--($A$2:$A$501=A116))&gt;1,"Duplicate ID",IF(OR(LEN(B116)=0,LEN(C116)=0,LEN(E116)=0,NOT(OR(D116="Mechanical",D116="Electrical",D116="Plumbing",D116="Controls",D116="Other")),NOT(AND(ISNUMBER(F116),F116&gt;=DATE(1950,1,1),F116&lt;=DATE(2099,12,31))),NOT(AND(ISNUMBER(G116),G116&gt;=DATE(1950,1,1),G116&lt;=DATE(2099,12,31))),NOT(OR(H116="Open",H116="Ready for review",H116="Closed")),IF(AND(AND(ISNUMBER(F116),F116&gt;=DATE(1950,1,1),F116&lt;=DATE(2099,12,31)),AND(ISNUMBER(G116),G116&gt;=DATE(1950,1,1),G116&lt;=DATE(2099,12,31))),G116&lt;F116,FALSE),AND(H116="Closed",LEN(I116)=0),AND(LEN(I116)&gt;0,NOT(AND(ISNUMBER(I116),I116&gt;=DATE(1950,1,1),I116&lt;=DATE(2099,12,31)))),IF(AND(AND(ISNUMBER(I116),I116&gt;=DATE(1950,1,1),I116&lt;=DATE(2099,12,31)),AND(ISNUMBER(F116),F116&gt;=DATE(1950,1,1),F116&lt;=DATE(2099,12,31))),I116&lt;F116,FALSE)),"Check inputs","OK"))))</f>
        <v/>
      </c>
    </row>
    <row r="117" spans="1:12" x14ac:dyDescent="0.25">
      <c r="A117" s="16"/>
      <c r="B117" s="18"/>
      <c r="C117" s="18"/>
      <c r="D117" s="16"/>
      <c r="E117" s="16"/>
      <c r="F117" s="17"/>
      <c r="G117" s="17"/>
      <c r="H117" s="16"/>
      <c r="I117" s="17"/>
      <c r="J117" s="20" t="str">
        <f>IF(NOT(COUNTA(A117:I117)&gt;0),"",IF(NOT(AND(ISNUMBER(F117),F117&gt;=DATE(1950,1,1),F117&lt;=DATE(2099,12,31))),"",IF(H117="Closed",IF(AND(ISNUMBER(I117),I117&gt;=DATE(1950,1,1),I117&lt;=DATE(2099,12,31)),I117-F117,""),IF(AND(ISNUMBER(Dashboard!$B$4),Dashboard!$B$4&gt;=DATE(1950,1,1),Dashboard!$B$4&lt;=DATE(2099,12,31)),Dashboard!$B$4-F117,""))))</f>
        <v/>
      </c>
      <c r="K117" s="22" t="str">
        <f>IF(NOT(COUNTA(A117:I117)&gt;0),"",IF(OR(NOT(AND(ISNUMBER(G117),G117&gt;=DATE(1950,1,1),G117&lt;=DATE(2099,12,31))),NOT(AND(ISNUMBER(Dashboard!$B$4),Dashboard!$B$4&gt;=DATE(1950,1,1),Dashboard!$B$4&lt;=DATE(2099,12,31)))),"",IF(AND(H117&lt;&gt;"Closed",G117&lt;Dashboard!$B$4),"Yes","No")))</f>
        <v/>
      </c>
      <c r="L117" s="22" t="str">
        <f>IF(NOT(COUNTA(A117:I117)&gt;0),"",IF(LEN(A117)=0,"Check ID",IF(SUMPRODUCT(--($A$2:$A$501=A117))&gt;1,"Duplicate ID",IF(OR(LEN(B117)=0,LEN(C117)=0,LEN(E117)=0,NOT(OR(D117="Mechanical",D117="Electrical",D117="Plumbing",D117="Controls",D117="Other")),NOT(AND(ISNUMBER(F117),F117&gt;=DATE(1950,1,1),F117&lt;=DATE(2099,12,31))),NOT(AND(ISNUMBER(G117),G117&gt;=DATE(1950,1,1),G117&lt;=DATE(2099,12,31))),NOT(OR(H117="Open",H117="Ready for review",H117="Closed")),IF(AND(AND(ISNUMBER(F117),F117&gt;=DATE(1950,1,1),F117&lt;=DATE(2099,12,31)),AND(ISNUMBER(G117),G117&gt;=DATE(1950,1,1),G117&lt;=DATE(2099,12,31))),G117&lt;F117,FALSE),AND(H117="Closed",LEN(I117)=0),AND(LEN(I117)&gt;0,NOT(AND(ISNUMBER(I117),I117&gt;=DATE(1950,1,1),I117&lt;=DATE(2099,12,31)))),IF(AND(AND(ISNUMBER(I117),I117&gt;=DATE(1950,1,1),I117&lt;=DATE(2099,12,31)),AND(ISNUMBER(F117),F117&gt;=DATE(1950,1,1),F117&lt;=DATE(2099,12,31))),I117&lt;F117,FALSE)),"Check inputs","OK"))))</f>
        <v/>
      </c>
    </row>
    <row r="118" spans="1:12" x14ac:dyDescent="0.25">
      <c r="A118" s="16"/>
      <c r="B118" s="18"/>
      <c r="C118" s="18"/>
      <c r="D118" s="16"/>
      <c r="E118" s="16"/>
      <c r="F118" s="17"/>
      <c r="G118" s="17"/>
      <c r="H118" s="16"/>
      <c r="I118" s="17"/>
      <c r="J118" s="20" t="str">
        <f>IF(NOT(COUNTA(A118:I118)&gt;0),"",IF(NOT(AND(ISNUMBER(F118),F118&gt;=DATE(1950,1,1),F118&lt;=DATE(2099,12,31))),"",IF(H118="Closed",IF(AND(ISNUMBER(I118),I118&gt;=DATE(1950,1,1),I118&lt;=DATE(2099,12,31)),I118-F118,""),IF(AND(ISNUMBER(Dashboard!$B$4),Dashboard!$B$4&gt;=DATE(1950,1,1),Dashboard!$B$4&lt;=DATE(2099,12,31)),Dashboard!$B$4-F118,""))))</f>
        <v/>
      </c>
      <c r="K118" s="22" t="str">
        <f>IF(NOT(COUNTA(A118:I118)&gt;0),"",IF(OR(NOT(AND(ISNUMBER(G118),G118&gt;=DATE(1950,1,1),G118&lt;=DATE(2099,12,31))),NOT(AND(ISNUMBER(Dashboard!$B$4),Dashboard!$B$4&gt;=DATE(1950,1,1),Dashboard!$B$4&lt;=DATE(2099,12,31)))),"",IF(AND(H118&lt;&gt;"Closed",G118&lt;Dashboard!$B$4),"Yes","No")))</f>
        <v/>
      </c>
      <c r="L118" s="22" t="str">
        <f>IF(NOT(COUNTA(A118:I118)&gt;0),"",IF(LEN(A118)=0,"Check ID",IF(SUMPRODUCT(--($A$2:$A$501=A118))&gt;1,"Duplicate ID",IF(OR(LEN(B118)=0,LEN(C118)=0,LEN(E118)=0,NOT(OR(D118="Mechanical",D118="Electrical",D118="Plumbing",D118="Controls",D118="Other")),NOT(AND(ISNUMBER(F118),F118&gt;=DATE(1950,1,1),F118&lt;=DATE(2099,12,31))),NOT(AND(ISNUMBER(G118),G118&gt;=DATE(1950,1,1),G118&lt;=DATE(2099,12,31))),NOT(OR(H118="Open",H118="Ready for review",H118="Closed")),IF(AND(AND(ISNUMBER(F118),F118&gt;=DATE(1950,1,1),F118&lt;=DATE(2099,12,31)),AND(ISNUMBER(G118),G118&gt;=DATE(1950,1,1),G118&lt;=DATE(2099,12,31))),G118&lt;F118,FALSE),AND(H118="Closed",LEN(I118)=0),AND(LEN(I118)&gt;0,NOT(AND(ISNUMBER(I118),I118&gt;=DATE(1950,1,1),I118&lt;=DATE(2099,12,31)))),IF(AND(AND(ISNUMBER(I118),I118&gt;=DATE(1950,1,1),I118&lt;=DATE(2099,12,31)),AND(ISNUMBER(F118),F118&gt;=DATE(1950,1,1),F118&lt;=DATE(2099,12,31))),I118&lt;F118,FALSE)),"Check inputs","OK"))))</f>
        <v/>
      </c>
    </row>
    <row r="119" spans="1:12" x14ac:dyDescent="0.25">
      <c r="A119" s="16"/>
      <c r="B119" s="18"/>
      <c r="C119" s="18"/>
      <c r="D119" s="16"/>
      <c r="E119" s="16"/>
      <c r="F119" s="17"/>
      <c r="G119" s="17"/>
      <c r="H119" s="16"/>
      <c r="I119" s="17"/>
      <c r="J119" s="20" t="str">
        <f>IF(NOT(COUNTA(A119:I119)&gt;0),"",IF(NOT(AND(ISNUMBER(F119),F119&gt;=DATE(1950,1,1),F119&lt;=DATE(2099,12,31))),"",IF(H119="Closed",IF(AND(ISNUMBER(I119),I119&gt;=DATE(1950,1,1),I119&lt;=DATE(2099,12,31)),I119-F119,""),IF(AND(ISNUMBER(Dashboard!$B$4),Dashboard!$B$4&gt;=DATE(1950,1,1),Dashboard!$B$4&lt;=DATE(2099,12,31)),Dashboard!$B$4-F119,""))))</f>
        <v/>
      </c>
      <c r="K119" s="22" t="str">
        <f>IF(NOT(COUNTA(A119:I119)&gt;0),"",IF(OR(NOT(AND(ISNUMBER(G119),G119&gt;=DATE(1950,1,1),G119&lt;=DATE(2099,12,31))),NOT(AND(ISNUMBER(Dashboard!$B$4),Dashboard!$B$4&gt;=DATE(1950,1,1),Dashboard!$B$4&lt;=DATE(2099,12,31)))),"",IF(AND(H119&lt;&gt;"Closed",G119&lt;Dashboard!$B$4),"Yes","No")))</f>
        <v/>
      </c>
      <c r="L119" s="22" t="str">
        <f>IF(NOT(COUNTA(A119:I119)&gt;0),"",IF(LEN(A119)=0,"Check ID",IF(SUMPRODUCT(--($A$2:$A$501=A119))&gt;1,"Duplicate ID",IF(OR(LEN(B119)=0,LEN(C119)=0,LEN(E119)=0,NOT(OR(D119="Mechanical",D119="Electrical",D119="Plumbing",D119="Controls",D119="Other")),NOT(AND(ISNUMBER(F119),F119&gt;=DATE(1950,1,1),F119&lt;=DATE(2099,12,31))),NOT(AND(ISNUMBER(G119),G119&gt;=DATE(1950,1,1),G119&lt;=DATE(2099,12,31))),NOT(OR(H119="Open",H119="Ready for review",H119="Closed")),IF(AND(AND(ISNUMBER(F119),F119&gt;=DATE(1950,1,1),F119&lt;=DATE(2099,12,31)),AND(ISNUMBER(G119),G119&gt;=DATE(1950,1,1),G119&lt;=DATE(2099,12,31))),G119&lt;F119,FALSE),AND(H119="Closed",LEN(I119)=0),AND(LEN(I119)&gt;0,NOT(AND(ISNUMBER(I119),I119&gt;=DATE(1950,1,1),I119&lt;=DATE(2099,12,31)))),IF(AND(AND(ISNUMBER(I119),I119&gt;=DATE(1950,1,1),I119&lt;=DATE(2099,12,31)),AND(ISNUMBER(F119),F119&gt;=DATE(1950,1,1),F119&lt;=DATE(2099,12,31))),I119&lt;F119,FALSE)),"Check inputs","OK"))))</f>
        <v/>
      </c>
    </row>
    <row r="120" spans="1:12" x14ac:dyDescent="0.25">
      <c r="A120" s="16"/>
      <c r="B120" s="18"/>
      <c r="C120" s="18"/>
      <c r="D120" s="16"/>
      <c r="E120" s="16"/>
      <c r="F120" s="17"/>
      <c r="G120" s="17"/>
      <c r="H120" s="16"/>
      <c r="I120" s="17"/>
      <c r="J120" s="20" t="str">
        <f>IF(NOT(COUNTA(A120:I120)&gt;0),"",IF(NOT(AND(ISNUMBER(F120),F120&gt;=DATE(1950,1,1),F120&lt;=DATE(2099,12,31))),"",IF(H120="Closed",IF(AND(ISNUMBER(I120),I120&gt;=DATE(1950,1,1),I120&lt;=DATE(2099,12,31)),I120-F120,""),IF(AND(ISNUMBER(Dashboard!$B$4),Dashboard!$B$4&gt;=DATE(1950,1,1),Dashboard!$B$4&lt;=DATE(2099,12,31)),Dashboard!$B$4-F120,""))))</f>
        <v/>
      </c>
      <c r="K120" s="22" t="str">
        <f>IF(NOT(COUNTA(A120:I120)&gt;0),"",IF(OR(NOT(AND(ISNUMBER(G120),G120&gt;=DATE(1950,1,1),G120&lt;=DATE(2099,12,31))),NOT(AND(ISNUMBER(Dashboard!$B$4),Dashboard!$B$4&gt;=DATE(1950,1,1),Dashboard!$B$4&lt;=DATE(2099,12,31)))),"",IF(AND(H120&lt;&gt;"Closed",G120&lt;Dashboard!$B$4),"Yes","No")))</f>
        <v/>
      </c>
      <c r="L120" s="22" t="str">
        <f>IF(NOT(COUNTA(A120:I120)&gt;0),"",IF(LEN(A120)=0,"Check ID",IF(SUMPRODUCT(--($A$2:$A$501=A120))&gt;1,"Duplicate ID",IF(OR(LEN(B120)=0,LEN(C120)=0,LEN(E120)=0,NOT(OR(D120="Mechanical",D120="Electrical",D120="Plumbing",D120="Controls",D120="Other")),NOT(AND(ISNUMBER(F120),F120&gt;=DATE(1950,1,1),F120&lt;=DATE(2099,12,31))),NOT(AND(ISNUMBER(G120),G120&gt;=DATE(1950,1,1),G120&lt;=DATE(2099,12,31))),NOT(OR(H120="Open",H120="Ready for review",H120="Closed")),IF(AND(AND(ISNUMBER(F120),F120&gt;=DATE(1950,1,1),F120&lt;=DATE(2099,12,31)),AND(ISNUMBER(G120),G120&gt;=DATE(1950,1,1),G120&lt;=DATE(2099,12,31))),G120&lt;F120,FALSE),AND(H120="Closed",LEN(I120)=0),AND(LEN(I120)&gt;0,NOT(AND(ISNUMBER(I120),I120&gt;=DATE(1950,1,1),I120&lt;=DATE(2099,12,31)))),IF(AND(AND(ISNUMBER(I120),I120&gt;=DATE(1950,1,1),I120&lt;=DATE(2099,12,31)),AND(ISNUMBER(F120),F120&gt;=DATE(1950,1,1),F120&lt;=DATE(2099,12,31))),I120&lt;F120,FALSE)),"Check inputs","OK"))))</f>
        <v/>
      </c>
    </row>
    <row r="121" spans="1:12" x14ac:dyDescent="0.25">
      <c r="A121" s="16"/>
      <c r="B121" s="18"/>
      <c r="C121" s="18"/>
      <c r="D121" s="16"/>
      <c r="E121" s="16"/>
      <c r="F121" s="17"/>
      <c r="G121" s="17"/>
      <c r="H121" s="16"/>
      <c r="I121" s="17"/>
      <c r="J121" s="20" t="str">
        <f>IF(NOT(COUNTA(A121:I121)&gt;0),"",IF(NOT(AND(ISNUMBER(F121),F121&gt;=DATE(1950,1,1),F121&lt;=DATE(2099,12,31))),"",IF(H121="Closed",IF(AND(ISNUMBER(I121),I121&gt;=DATE(1950,1,1),I121&lt;=DATE(2099,12,31)),I121-F121,""),IF(AND(ISNUMBER(Dashboard!$B$4),Dashboard!$B$4&gt;=DATE(1950,1,1),Dashboard!$B$4&lt;=DATE(2099,12,31)),Dashboard!$B$4-F121,""))))</f>
        <v/>
      </c>
      <c r="K121" s="22" t="str">
        <f>IF(NOT(COUNTA(A121:I121)&gt;0),"",IF(OR(NOT(AND(ISNUMBER(G121),G121&gt;=DATE(1950,1,1),G121&lt;=DATE(2099,12,31))),NOT(AND(ISNUMBER(Dashboard!$B$4),Dashboard!$B$4&gt;=DATE(1950,1,1),Dashboard!$B$4&lt;=DATE(2099,12,31)))),"",IF(AND(H121&lt;&gt;"Closed",G121&lt;Dashboard!$B$4),"Yes","No")))</f>
        <v/>
      </c>
      <c r="L121" s="22" t="str">
        <f>IF(NOT(COUNTA(A121:I121)&gt;0),"",IF(LEN(A121)=0,"Check ID",IF(SUMPRODUCT(--($A$2:$A$501=A121))&gt;1,"Duplicate ID",IF(OR(LEN(B121)=0,LEN(C121)=0,LEN(E121)=0,NOT(OR(D121="Mechanical",D121="Electrical",D121="Plumbing",D121="Controls",D121="Other")),NOT(AND(ISNUMBER(F121),F121&gt;=DATE(1950,1,1),F121&lt;=DATE(2099,12,31))),NOT(AND(ISNUMBER(G121),G121&gt;=DATE(1950,1,1),G121&lt;=DATE(2099,12,31))),NOT(OR(H121="Open",H121="Ready for review",H121="Closed")),IF(AND(AND(ISNUMBER(F121),F121&gt;=DATE(1950,1,1),F121&lt;=DATE(2099,12,31)),AND(ISNUMBER(G121),G121&gt;=DATE(1950,1,1),G121&lt;=DATE(2099,12,31))),G121&lt;F121,FALSE),AND(H121="Closed",LEN(I121)=0),AND(LEN(I121)&gt;0,NOT(AND(ISNUMBER(I121),I121&gt;=DATE(1950,1,1),I121&lt;=DATE(2099,12,31)))),IF(AND(AND(ISNUMBER(I121),I121&gt;=DATE(1950,1,1),I121&lt;=DATE(2099,12,31)),AND(ISNUMBER(F121),F121&gt;=DATE(1950,1,1),F121&lt;=DATE(2099,12,31))),I121&lt;F121,FALSE)),"Check inputs","OK"))))</f>
        <v/>
      </c>
    </row>
    <row r="122" spans="1:12" x14ac:dyDescent="0.25">
      <c r="A122" s="16"/>
      <c r="B122" s="18"/>
      <c r="C122" s="18"/>
      <c r="D122" s="16"/>
      <c r="E122" s="16"/>
      <c r="F122" s="17"/>
      <c r="G122" s="17"/>
      <c r="H122" s="16"/>
      <c r="I122" s="17"/>
      <c r="J122" s="20" t="str">
        <f>IF(NOT(COUNTA(A122:I122)&gt;0),"",IF(NOT(AND(ISNUMBER(F122),F122&gt;=DATE(1950,1,1),F122&lt;=DATE(2099,12,31))),"",IF(H122="Closed",IF(AND(ISNUMBER(I122),I122&gt;=DATE(1950,1,1),I122&lt;=DATE(2099,12,31)),I122-F122,""),IF(AND(ISNUMBER(Dashboard!$B$4),Dashboard!$B$4&gt;=DATE(1950,1,1),Dashboard!$B$4&lt;=DATE(2099,12,31)),Dashboard!$B$4-F122,""))))</f>
        <v/>
      </c>
      <c r="K122" s="22" t="str">
        <f>IF(NOT(COUNTA(A122:I122)&gt;0),"",IF(OR(NOT(AND(ISNUMBER(G122),G122&gt;=DATE(1950,1,1),G122&lt;=DATE(2099,12,31))),NOT(AND(ISNUMBER(Dashboard!$B$4),Dashboard!$B$4&gt;=DATE(1950,1,1),Dashboard!$B$4&lt;=DATE(2099,12,31)))),"",IF(AND(H122&lt;&gt;"Closed",G122&lt;Dashboard!$B$4),"Yes","No")))</f>
        <v/>
      </c>
      <c r="L122" s="22" t="str">
        <f>IF(NOT(COUNTA(A122:I122)&gt;0),"",IF(LEN(A122)=0,"Check ID",IF(SUMPRODUCT(--($A$2:$A$501=A122))&gt;1,"Duplicate ID",IF(OR(LEN(B122)=0,LEN(C122)=0,LEN(E122)=0,NOT(OR(D122="Mechanical",D122="Electrical",D122="Plumbing",D122="Controls",D122="Other")),NOT(AND(ISNUMBER(F122),F122&gt;=DATE(1950,1,1),F122&lt;=DATE(2099,12,31))),NOT(AND(ISNUMBER(G122),G122&gt;=DATE(1950,1,1),G122&lt;=DATE(2099,12,31))),NOT(OR(H122="Open",H122="Ready for review",H122="Closed")),IF(AND(AND(ISNUMBER(F122),F122&gt;=DATE(1950,1,1),F122&lt;=DATE(2099,12,31)),AND(ISNUMBER(G122),G122&gt;=DATE(1950,1,1),G122&lt;=DATE(2099,12,31))),G122&lt;F122,FALSE),AND(H122="Closed",LEN(I122)=0),AND(LEN(I122)&gt;0,NOT(AND(ISNUMBER(I122),I122&gt;=DATE(1950,1,1),I122&lt;=DATE(2099,12,31)))),IF(AND(AND(ISNUMBER(I122),I122&gt;=DATE(1950,1,1),I122&lt;=DATE(2099,12,31)),AND(ISNUMBER(F122),F122&gt;=DATE(1950,1,1),F122&lt;=DATE(2099,12,31))),I122&lt;F122,FALSE)),"Check inputs","OK"))))</f>
        <v/>
      </c>
    </row>
    <row r="123" spans="1:12" x14ac:dyDescent="0.25">
      <c r="A123" s="16"/>
      <c r="B123" s="18"/>
      <c r="C123" s="18"/>
      <c r="D123" s="16"/>
      <c r="E123" s="16"/>
      <c r="F123" s="17"/>
      <c r="G123" s="17"/>
      <c r="H123" s="16"/>
      <c r="I123" s="17"/>
      <c r="J123" s="20" t="str">
        <f>IF(NOT(COUNTA(A123:I123)&gt;0),"",IF(NOT(AND(ISNUMBER(F123),F123&gt;=DATE(1950,1,1),F123&lt;=DATE(2099,12,31))),"",IF(H123="Closed",IF(AND(ISNUMBER(I123),I123&gt;=DATE(1950,1,1),I123&lt;=DATE(2099,12,31)),I123-F123,""),IF(AND(ISNUMBER(Dashboard!$B$4),Dashboard!$B$4&gt;=DATE(1950,1,1),Dashboard!$B$4&lt;=DATE(2099,12,31)),Dashboard!$B$4-F123,""))))</f>
        <v/>
      </c>
      <c r="K123" s="22" t="str">
        <f>IF(NOT(COUNTA(A123:I123)&gt;0),"",IF(OR(NOT(AND(ISNUMBER(G123),G123&gt;=DATE(1950,1,1),G123&lt;=DATE(2099,12,31))),NOT(AND(ISNUMBER(Dashboard!$B$4),Dashboard!$B$4&gt;=DATE(1950,1,1),Dashboard!$B$4&lt;=DATE(2099,12,31)))),"",IF(AND(H123&lt;&gt;"Closed",G123&lt;Dashboard!$B$4),"Yes","No")))</f>
        <v/>
      </c>
      <c r="L123" s="22" t="str">
        <f>IF(NOT(COUNTA(A123:I123)&gt;0),"",IF(LEN(A123)=0,"Check ID",IF(SUMPRODUCT(--($A$2:$A$501=A123))&gt;1,"Duplicate ID",IF(OR(LEN(B123)=0,LEN(C123)=0,LEN(E123)=0,NOT(OR(D123="Mechanical",D123="Electrical",D123="Plumbing",D123="Controls",D123="Other")),NOT(AND(ISNUMBER(F123),F123&gt;=DATE(1950,1,1),F123&lt;=DATE(2099,12,31))),NOT(AND(ISNUMBER(G123),G123&gt;=DATE(1950,1,1),G123&lt;=DATE(2099,12,31))),NOT(OR(H123="Open",H123="Ready for review",H123="Closed")),IF(AND(AND(ISNUMBER(F123),F123&gt;=DATE(1950,1,1),F123&lt;=DATE(2099,12,31)),AND(ISNUMBER(G123),G123&gt;=DATE(1950,1,1),G123&lt;=DATE(2099,12,31))),G123&lt;F123,FALSE),AND(H123="Closed",LEN(I123)=0),AND(LEN(I123)&gt;0,NOT(AND(ISNUMBER(I123),I123&gt;=DATE(1950,1,1),I123&lt;=DATE(2099,12,31)))),IF(AND(AND(ISNUMBER(I123),I123&gt;=DATE(1950,1,1),I123&lt;=DATE(2099,12,31)),AND(ISNUMBER(F123),F123&gt;=DATE(1950,1,1),F123&lt;=DATE(2099,12,31))),I123&lt;F123,FALSE)),"Check inputs","OK"))))</f>
        <v/>
      </c>
    </row>
    <row r="124" spans="1:12" x14ac:dyDescent="0.25">
      <c r="A124" s="16"/>
      <c r="B124" s="18"/>
      <c r="C124" s="18"/>
      <c r="D124" s="16"/>
      <c r="E124" s="16"/>
      <c r="F124" s="17"/>
      <c r="G124" s="17"/>
      <c r="H124" s="16"/>
      <c r="I124" s="17"/>
      <c r="J124" s="20" t="str">
        <f>IF(NOT(COUNTA(A124:I124)&gt;0),"",IF(NOT(AND(ISNUMBER(F124),F124&gt;=DATE(1950,1,1),F124&lt;=DATE(2099,12,31))),"",IF(H124="Closed",IF(AND(ISNUMBER(I124),I124&gt;=DATE(1950,1,1),I124&lt;=DATE(2099,12,31)),I124-F124,""),IF(AND(ISNUMBER(Dashboard!$B$4),Dashboard!$B$4&gt;=DATE(1950,1,1),Dashboard!$B$4&lt;=DATE(2099,12,31)),Dashboard!$B$4-F124,""))))</f>
        <v/>
      </c>
      <c r="K124" s="22" t="str">
        <f>IF(NOT(COUNTA(A124:I124)&gt;0),"",IF(OR(NOT(AND(ISNUMBER(G124),G124&gt;=DATE(1950,1,1),G124&lt;=DATE(2099,12,31))),NOT(AND(ISNUMBER(Dashboard!$B$4),Dashboard!$B$4&gt;=DATE(1950,1,1),Dashboard!$B$4&lt;=DATE(2099,12,31)))),"",IF(AND(H124&lt;&gt;"Closed",G124&lt;Dashboard!$B$4),"Yes","No")))</f>
        <v/>
      </c>
      <c r="L124" s="22" t="str">
        <f>IF(NOT(COUNTA(A124:I124)&gt;0),"",IF(LEN(A124)=0,"Check ID",IF(SUMPRODUCT(--($A$2:$A$501=A124))&gt;1,"Duplicate ID",IF(OR(LEN(B124)=0,LEN(C124)=0,LEN(E124)=0,NOT(OR(D124="Mechanical",D124="Electrical",D124="Plumbing",D124="Controls",D124="Other")),NOT(AND(ISNUMBER(F124),F124&gt;=DATE(1950,1,1),F124&lt;=DATE(2099,12,31))),NOT(AND(ISNUMBER(G124),G124&gt;=DATE(1950,1,1),G124&lt;=DATE(2099,12,31))),NOT(OR(H124="Open",H124="Ready for review",H124="Closed")),IF(AND(AND(ISNUMBER(F124),F124&gt;=DATE(1950,1,1),F124&lt;=DATE(2099,12,31)),AND(ISNUMBER(G124),G124&gt;=DATE(1950,1,1),G124&lt;=DATE(2099,12,31))),G124&lt;F124,FALSE),AND(H124="Closed",LEN(I124)=0),AND(LEN(I124)&gt;0,NOT(AND(ISNUMBER(I124),I124&gt;=DATE(1950,1,1),I124&lt;=DATE(2099,12,31)))),IF(AND(AND(ISNUMBER(I124),I124&gt;=DATE(1950,1,1),I124&lt;=DATE(2099,12,31)),AND(ISNUMBER(F124),F124&gt;=DATE(1950,1,1),F124&lt;=DATE(2099,12,31))),I124&lt;F124,FALSE)),"Check inputs","OK"))))</f>
        <v/>
      </c>
    </row>
    <row r="125" spans="1:12" x14ac:dyDescent="0.25">
      <c r="A125" s="16"/>
      <c r="B125" s="18"/>
      <c r="C125" s="18"/>
      <c r="D125" s="16"/>
      <c r="E125" s="16"/>
      <c r="F125" s="17"/>
      <c r="G125" s="17"/>
      <c r="H125" s="16"/>
      <c r="I125" s="17"/>
      <c r="J125" s="20" t="str">
        <f>IF(NOT(COUNTA(A125:I125)&gt;0),"",IF(NOT(AND(ISNUMBER(F125),F125&gt;=DATE(1950,1,1),F125&lt;=DATE(2099,12,31))),"",IF(H125="Closed",IF(AND(ISNUMBER(I125),I125&gt;=DATE(1950,1,1),I125&lt;=DATE(2099,12,31)),I125-F125,""),IF(AND(ISNUMBER(Dashboard!$B$4),Dashboard!$B$4&gt;=DATE(1950,1,1),Dashboard!$B$4&lt;=DATE(2099,12,31)),Dashboard!$B$4-F125,""))))</f>
        <v/>
      </c>
      <c r="K125" s="22" t="str">
        <f>IF(NOT(COUNTA(A125:I125)&gt;0),"",IF(OR(NOT(AND(ISNUMBER(G125),G125&gt;=DATE(1950,1,1),G125&lt;=DATE(2099,12,31))),NOT(AND(ISNUMBER(Dashboard!$B$4),Dashboard!$B$4&gt;=DATE(1950,1,1),Dashboard!$B$4&lt;=DATE(2099,12,31)))),"",IF(AND(H125&lt;&gt;"Closed",G125&lt;Dashboard!$B$4),"Yes","No")))</f>
        <v/>
      </c>
      <c r="L125" s="22" t="str">
        <f>IF(NOT(COUNTA(A125:I125)&gt;0),"",IF(LEN(A125)=0,"Check ID",IF(SUMPRODUCT(--($A$2:$A$501=A125))&gt;1,"Duplicate ID",IF(OR(LEN(B125)=0,LEN(C125)=0,LEN(E125)=0,NOT(OR(D125="Mechanical",D125="Electrical",D125="Plumbing",D125="Controls",D125="Other")),NOT(AND(ISNUMBER(F125),F125&gt;=DATE(1950,1,1),F125&lt;=DATE(2099,12,31))),NOT(AND(ISNUMBER(G125),G125&gt;=DATE(1950,1,1),G125&lt;=DATE(2099,12,31))),NOT(OR(H125="Open",H125="Ready for review",H125="Closed")),IF(AND(AND(ISNUMBER(F125),F125&gt;=DATE(1950,1,1),F125&lt;=DATE(2099,12,31)),AND(ISNUMBER(G125),G125&gt;=DATE(1950,1,1),G125&lt;=DATE(2099,12,31))),G125&lt;F125,FALSE),AND(H125="Closed",LEN(I125)=0),AND(LEN(I125)&gt;0,NOT(AND(ISNUMBER(I125),I125&gt;=DATE(1950,1,1),I125&lt;=DATE(2099,12,31)))),IF(AND(AND(ISNUMBER(I125),I125&gt;=DATE(1950,1,1),I125&lt;=DATE(2099,12,31)),AND(ISNUMBER(F125),F125&gt;=DATE(1950,1,1),F125&lt;=DATE(2099,12,31))),I125&lt;F125,FALSE)),"Check inputs","OK"))))</f>
        <v/>
      </c>
    </row>
    <row r="126" spans="1:12" x14ac:dyDescent="0.25">
      <c r="A126" s="16"/>
      <c r="B126" s="18"/>
      <c r="C126" s="18"/>
      <c r="D126" s="16"/>
      <c r="E126" s="16"/>
      <c r="F126" s="17"/>
      <c r="G126" s="17"/>
      <c r="H126" s="16"/>
      <c r="I126" s="17"/>
      <c r="J126" s="20" t="str">
        <f>IF(NOT(COUNTA(A126:I126)&gt;0),"",IF(NOT(AND(ISNUMBER(F126),F126&gt;=DATE(1950,1,1),F126&lt;=DATE(2099,12,31))),"",IF(H126="Closed",IF(AND(ISNUMBER(I126),I126&gt;=DATE(1950,1,1),I126&lt;=DATE(2099,12,31)),I126-F126,""),IF(AND(ISNUMBER(Dashboard!$B$4),Dashboard!$B$4&gt;=DATE(1950,1,1),Dashboard!$B$4&lt;=DATE(2099,12,31)),Dashboard!$B$4-F126,""))))</f>
        <v/>
      </c>
      <c r="K126" s="22" t="str">
        <f>IF(NOT(COUNTA(A126:I126)&gt;0),"",IF(OR(NOT(AND(ISNUMBER(G126),G126&gt;=DATE(1950,1,1),G126&lt;=DATE(2099,12,31))),NOT(AND(ISNUMBER(Dashboard!$B$4),Dashboard!$B$4&gt;=DATE(1950,1,1),Dashboard!$B$4&lt;=DATE(2099,12,31)))),"",IF(AND(H126&lt;&gt;"Closed",G126&lt;Dashboard!$B$4),"Yes","No")))</f>
        <v/>
      </c>
      <c r="L126" s="22" t="str">
        <f>IF(NOT(COUNTA(A126:I126)&gt;0),"",IF(LEN(A126)=0,"Check ID",IF(SUMPRODUCT(--($A$2:$A$501=A126))&gt;1,"Duplicate ID",IF(OR(LEN(B126)=0,LEN(C126)=0,LEN(E126)=0,NOT(OR(D126="Mechanical",D126="Electrical",D126="Plumbing",D126="Controls",D126="Other")),NOT(AND(ISNUMBER(F126),F126&gt;=DATE(1950,1,1),F126&lt;=DATE(2099,12,31))),NOT(AND(ISNUMBER(G126),G126&gt;=DATE(1950,1,1),G126&lt;=DATE(2099,12,31))),NOT(OR(H126="Open",H126="Ready for review",H126="Closed")),IF(AND(AND(ISNUMBER(F126),F126&gt;=DATE(1950,1,1),F126&lt;=DATE(2099,12,31)),AND(ISNUMBER(G126),G126&gt;=DATE(1950,1,1),G126&lt;=DATE(2099,12,31))),G126&lt;F126,FALSE),AND(H126="Closed",LEN(I126)=0),AND(LEN(I126)&gt;0,NOT(AND(ISNUMBER(I126),I126&gt;=DATE(1950,1,1),I126&lt;=DATE(2099,12,31)))),IF(AND(AND(ISNUMBER(I126),I126&gt;=DATE(1950,1,1),I126&lt;=DATE(2099,12,31)),AND(ISNUMBER(F126),F126&gt;=DATE(1950,1,1),F126&lt;=DATE(2099,12,31))),I126&lt;F126,FALSE)),"Check inputs","OK"))))</f>
        <v/>
      </c>
    </row>
    <row r="127" spans="1:12" x14ac:dyDescent="0.25">
      <c r="A127" s="16"/>
      <c r="B127" s="18"/>
      <c r="C127" s="18"/>
      <c r="D127" s="16"/>
      <c r="E127" s="16"/>
      <c r="F127" s="17"/>
      <c r="G127" s="17"/>
      <c r="H127" s="16"/>
      <c r="I127" s="17"/>
      <c r="J127" s="20" t="str">
        <f>IF(NOT(COUNTA(A127:I127)&gt;0),"",IF(NOT(AND(ISNUMBER(F127),F127&gt;=DATE(1950,1,1),F127&lt;=DATE(2099,12,31))),"",IF(H127="Closed",IF(AND(ISNUMBER(I127),I127&gt;=DATE(1950,1,1),I127&lt;=DATE(2099,12,31)),I127-F127,""),IF(AND(ISNUMBER(Dashboard!$B$4),Dashboard!$B$4&gt;=DATE(1950,1,1),Dashboard!$B$4&lt;=DATE(2099,12,31)),Dashboard!$B$4-F127,""))))</f>
        <v/>
      </c>
      <c r="K127" s="22" t="str">
        <f>IF(NOT(COUNTA(A127:I127)&gt;0),"",IF(OR(NOT(AND(ISNUMBER(G127),G127&gt;=DATE(1950,1,1),G127&lt;=DATE(2099,12,31))),NOT(AND(ISNUMBER(Dashboard!$B$4),Dashboard!$B$4&gt;=DATE(1950,1,1),Dashboard!$B$4&lt;=DATE(2099,12,31)))),"",IF(AND(H127&lt;&gt;"Closed",G127&lt;Dashboard!$B$4),"Yes","No")))</f>
        <v/>
      </c>
      <c r="L127" s="22" t="str">
        <f>IF(NOT(COUNTA(A127:I127)&gt;0),"",IF(LEN(A127)=0,"Check ID",IF(SUMPRODUCT(--($A$2:$A$501=A127))&gt;1,"Duplicate ID",IF(OR(LEN(B127)=0,LEN(C127)=0,LEN(E127)=0,NOT(OR(D127="Mechanical",D127="Electrical",D127="Plumbing",D127="Controls",D127="Other")),NOT(AND(ISNUMBER(F127),F127&gt;=DATE(1950,1,1),F127&lt;=DATE(2099,12,31))),NOT(AND(ISNUMBER(G127),G127&gt;=DATE(1950,1,1),G127&lt;=DATE(2099,12,31))),NOT(OR(H127="Open",H127="Ready for review",H127="Closed")),IF(AND(AND(ISNUMBER(F127),F127&gt;=DATE(1950,1,1),F127&lt;=DATE(2099,12,31)),AND(ISNUMBER(G127),G127&gt;=DATE(1950,1,1),G127&lt;=DATE(2099,12,31))),G127&lt;F127,FALSE),AND(H127="Closed",LEN(I127)=0),AND(LEN(I127)&gt;0,NOT(AND(ISNUMBER(I127),I127&gt;=DATE(1950,1,1),I127&lt;=DATE(2099,12,31)))),IF(AND(AND(ISNUMBER(I127),I127&gt;=DATE(1950,1,1),I127&lt;=DATE(2099,12,31)),AND(ISNUMBER(F127),F127&gt;=DATE(1950,1,1),F127&lt;=DATE(2099,12,31))),I127&lt;F127,FALSE)),"Check inputs","OK"))))</f>
        <v/>
      </c>
    </row>
    <row r="128" spans="1:12" x14ac:dyDescent="0.25">
      <c r="A128" s="16"/>
      <c r="B128" s="18"/>
      <c r="C128" s="18"/>
      <c r="D128" s="16"/>
      <c r="E128" s="16"/>
      <c r="F128" s="17"/>
      <c r="G128" s="17"/>
      <c r="H128" s="16"/>
      <c r="I128" s="17"/>
      <c r="J128" s="20" t="str">
        <f>IF(NOT(COUNTA(A128:I128)&gt;0),"",IF(NOT(AND(ISNUMBER(F128),F128&gt;=DATE(1950,1,1),F128&lt;=DATE(2099,12,31))),"",IF(H128="Closed",IF(AND(ISNUMBER(I128),I128&gt;=DATE(1950,1,1),I128&lt;=DATE(2099,12,31)),I128-F128,""),IF(AND(ISNUMBER(Dashboard!$B$4),Dashboard!$B$4&gt;=DATE(1950,1,1),Dashboard!$B$4&lt;=DATE(2099,12,31)),Dashboard!$B$4-F128,""))))</f>
        <v/>
      </c>
      <c r="K128" s="22" t="str">
        <f>IF(NOT(COUNTA(A128:I128)&gt;0),"",IF(OR(NOT(AND(ISNUMBER(G128),G128&gt;=DATE(1950,1,1),G128&lt;=DATE(2099,12,31))),NOT(AND(ISNUMBER(Dashboard!$B$4),Dashboard!$B$4&gt;=DATE(1950,1,1),Dashboard!$B$4&lt;=DATE(2099,12,31)))),"",IF(AND(H128&lt;&gt;"Closed",G128&lt;Dashboard!$B$4),"Yes","No")))</f>
        <v/>
      </c>
      <c r="L128" s="22" t="str">
        <f>IF(NOT(COUNTA(A128:I128)&gt;0),"",IF(LEN(A128)=0,"Check ID",IF(SUMPRODUCT(--($A$2:$A$501=A128))&gt;1,"Duplicate ID",IF(OR(LEN(B128)=0,LEN(C128)=0,LEN(E128)=0,NOT(OR(D128="Mechanical",D128="Electrical",D128="Plumbing",D128="Controls",D128="Other")),NOT(AND(ISNUMBER(F128),F128&gt;=DATE(1950,1,1),F128&lt;=DATE(2099,12,31))),NOT(AND(ISNUMBER(G128),G128&gt;=DATE(1950,1,1),G128&lt;=DATE(2099,12,31))),NOT(OR(H128="Open",H128="Ready for review",H128="Closed")),IF(AND(AND(ISNUMBER(F128),F128&gt;=DATE(1950,1,1),F128&lt;=DATE(2099,12,31)),AND(ISNUMBER(G128),G128&gt;=DATE(1950,1,1),G128&lt;=DATE(2099,12,31))),G128&lt;F128,FALSE),AND(H128="Closed",LEN(I128)=0),AND(LEN(I128)&gt;0,NOT(AND(ISNUMBER(I128),I128&gt;=DATE(1950,1,1),I128&lt;=DATE(2099,12,31)))),IF(AND(AND(ISNUMBER(I128),I128&gt;=DATE(1950,1,1),I128&lt;=DATE(2099,12,31)),AND(ISNUMBER(F128),F128&gt;=DATE(1950,1,1),F128&lt;=DATE(2099,12,31))),I128&lt;F128,FALSE)),"Check inputs","OK"))))</f>
        <v/>
      </c>
    </row>
    <row r="129" spans="1:12" x14ac:dyDescent="0.25">
      <c r="A129" s="16"/>
      <c r="B129" s="18"/>
      <c r="C129" s="18"/>
      <c r="D129" s="16"/>
      <c r="E129" s="16"/>
      <c r="F129" s="17"/>
      <c r="G129" s="17"/>
      <c r="H129" s="16"/>
      <c r="I129" s="17"/>
      <c r="J129" s="20" t="str">
        <f>IF(NOT(COUNTA(A129:I129)&gt;0),"",IF(NOT(AND(ISNUMBER(F129),F129&gt;=DATE(1950,1,1),F129&lt;=DATE(2099,12,31))),"",IF(H129="Closed",IF(AND(ISNUMBER(I129),I129&gt;=DATE(1950,1,1),I129&lt;=DATE(2099,12,31)),I129-F129,""),IF(AND(ISNUMBER(Dashboard!$B$4),Dashboard!$B$4&gt;=DATE(1950,1,1),Dashboard!$B$4&lt;=DATE(2099,12,31)),Dashboard!$B$4-F129,""))))</f>
        <v/>
      </c>
      <c r="K129" s="22" t="str">
        <f>IF(NOT(COUNTA(A129:I129)&gt;0),"",IF(OR(NOT(AND(ISNUMBER(G129),G129&gt;=DATE(1950,1,1),G129&lt;=DATE(2099,12,31))),NOT(AND(ISNUMBER(Dashboard!$B$4),Dashboard!$B$4&gt;=DATE(1950,1,1),Dashboard!$B$4&lt;=DATE(2099,12,31)))),"",IF(AND(H129&lt;&gt;"Closed",G129&lt;Dashboard!$B$4),"Yes","No")))</f>
        <v/>
      </c>
      <c r="L129" s="22" t="str">
        <f>IF(NOT(COUNTA(A129:I129)&gt;0),"",IF(LEN(A129)=0,"Check ID",IF(SUMPRODUCT(--($A$2:$A$501=A129))&gt;1,"Duplicate ID",IF(OR(LEN(B129)=0,LEN(C129)=0,LEN(E129)=0,NOT(OR(D129="Mechanical",D129="Electrical",D129="Plumbing",D129="Controls",D129="Other")),NOT(AND(ISNUMBER(F129),F129&gt;=DATE(1950,1,1),F129&lt;=DATE(2099,12,31))),NOT(AND(ISNUMBER(G129),G129&gt;=DATE(1950,1,1),G129&lt;=DATE(2099,12,31))),NOT(OR(H129="Open",H129="Ready for review",H129="Closed")),IF(AND(AND(ISNUMBER(F129),F129&gt;=DATE(1950,1,1),F129&lt;=DATE(2099,12,31)),AND(ISNUMBER(G129),G129&gt;=DATE(1950,1,1),G129&lt;=DATE(2099,12,31))),G129&lt;F129,FALSE),AND(H129="Closed",LEN(I129)=0),AND(LEN(I129)&gt;0,NOT(AND(ISNUMBER(I129),I129&gt;=DATE(1950,1,1),I129&lt;=DATE(2099,12,31)))),IF(AND(AND(ISNUMBER(I129),I129&gt;=DATE(1950,1,1),I129&lt;=DATE(2099,12,31)),AND(ISNUMBER(F129),F129&gt;=DATE(1950,1,1),F129&lt;=DATE(2099,12,31))),I129&lt;F129,FALSE)),"Check inputs","OK"))))</f>
        <v/>
      </c>
    </row>
    <row r="130" spans="1:12" x14ac:dyDescent="0.25">
      <c r="A130" s="16"/>
      <c r="B130" s="18"/>
      <c r="C130" s="18"/>
      <c r="D130" s="16"/>
      <c r="E130" s="16"/>
      <c r="F130" s="17"/>
      <c r="G130" s="17"/>
      <c r="H130" s="16"/>
      <c r="I130" s="17"/>
      <c r="J130" s="20" t="str">
        <f>IF(NOT(COUNTA(A130:I130)&gt;0),"",IF(NOT(AND(ISNUMBER(F130),F130&gt;=DATE(1950,1,1),F130&lt;=DATE(2099,12,31))),"",IF(H130="Closed",IF(AND(ISNUMBER(I130),I130&gt;=DATE(1950,1,1),I130&lt;=DATE(2099,12,31)),I130-F130,""),IF(AND(ISNUMBER(Dashboard!$B$4),Dashboard!$B$4&gt;=DATE(1950,1,1),Dashboard!$B$4&lt;=DATE(2099,12,31)),Dashboard!$B$4-F130,""))))</f>
        <v/>
      </c>
      <c r="K130" s="22" t="str">
        <f>IF(NOT(COUNTA(A130:I130)&gt;0),"",IF(OR(NOT(AND(ISNUMBER(G130),G130&gt;=DATE(1950,1,1),G130&lt;=DATE(2099,12,31))),NOT(AND(ISNUMBER(Dashboard!$B$4),Dashboard!$B$4&gt;=DATE(1950,1,1),Dashboard!$B$4&lt;=DATE(2099,12,31)))),"",IF(AND(H130&lt;&gt;"Closed",G130&lt;Dashboard!$B$4),"Yes","No")))</f>
        <v/>
      </c>
      <c r="L130" s="22" t="str">
        <f>IF(NOT(COUNTA(A130:I130)&gt;0),"",IF(LEN(A130)=0,"Check ID",IF(SUMPRODUCT(--($A$2:$A$501=A130))&gt;1,"Duplicate ID",IF(OR(LEN(B130)=0,LEN(C130)=0,LEN(E130)=0,NOT(OR(D130="Mechanical",D130="Electrical",D130="Plumbing",D130="Controls",D130="Other")),NOT(AND(ISNUMBER(F130),F130&gt;=DATE(1950,1,1),F130&lt;=DATE(2099,12,31))),NOT(AND(ISNUMBER(G130),G130&gt;=DATE(1950,1,1),G130&lt;=DATE(2099,12,31))),NOT(OR(H130="Open",H130="Ready for review",H130="Closed")),IF(AND(AND(ISNUMBER(F130),F130&gt;=DATE(1950,1,1),F130&lt;=DATE(2099,12,31)),AND(ISNUMBER(G130),G130&gt;=DATE(1950,1,1),G130&lt;=DATE(2099,12,31))),G130&lt;F130,FALSE),AND(H130="Closed",LEN(I130)=0),AND(LEN(I130)&gt;0,NOT(AND(ISNUMBER(I130),I130&gt;=DATE(1950,1,1),I130&lt;=DATE(2099,12,31)))),IF(AND(AND(ISNUMBER(I130),I130&gt;=DATE(1950,1,1),I130&lt;=DATE(2099,12,31)),AND(ISNUMBER(F130),F130&gt;=DATE(1950,1,1),F130&lt;=DATE(2099,12,31))),I130&lt;F130,FALSE)),"Check inputs","OK"))))</f>
        <v/>
      </c>
    </row>
    <row r="131" spans="1:12" x14ac:dyDescent="0.25">
      <c r="A131" s="16"/>
      <c r="B131" s="18"/>
      <c r="C131" s="18"/>
      <c r="D131" s="16"/>
      <c r="E131" s="16"/>
      <c r="F131" s="17"/>
      <c r="G131" s="17"/>
      <c r="H131" s="16"/>
      <c r="I131" s="17"/>
      <c r="J131" s="20" t="str">
        <f>IF(NOT(COUNTA(A131:I131)&gt;0),"",IF(NOT(AND(ISNUMBER(F131),F131&gt;=DATE(1950,1,1),F131&lt;=DATE(2099,12,31))),"",IF(H131="Closed",IF(AND(ISNUMBER(I131),I131&gt;=DATE(1950,1,1),I131&lt;=DATE(2099,12,31)),I131-F131,""),IF(AND(ISNUMBER(Dashboard!$B$4),Dashboard!$B$4&gt;=DATE(1950,1,1),Dashboard!$B$4&lt;=DATE(2099,12,31)),Dashboard!$B$4-F131,""))))</f>
        <v/>
      </c>
      <c r="K131" s="22" t="str">
        <f>IF(NOT(COUNTA(A131:I131)&gt;0),"",IF(OR(NOT(AND(ISNUMBER(G131),G131&gt;=DATE(1950,1,1),G131&lt;=DATE(2099,12,31))),NOT(AND(ISNUMBER(Dashboard!$B$4),Dashboard!$B$4&gt;=DATE(1950,1,1),Dashboard!$B$4&lt;=DATE(2099,12,31)))),"",IF(AND(H131&lt;&gt;"Closed",G131&lt;Dashboard!$B$4),"Yes","No")))</f>
        <v/>
      </c>
      <c r="L131" s="22" t="str">
        <f>IF(NOT(COUNTA(A131:I131)&gt;0),"",IF(LEN(A131)=0,"Check ID",IF(SUMPRODUCT(--($A$2:$A$501=A131))&gt;1,"Duplicate ID",IF(OR(LEN(B131)=0,LEN(C131)=0,LEN(E131)=0,NOT(OR(D131="Mechanical",D131="Electrical",D131="Plumbing",D131="Controls",D131="Other")),NOT(AND(ISNUMBER(F131),F131&gt;=DATE(1950,1,1),F131&lt;=DATE(2099,12,31))),NOT(AND(ISNUMBER(G131),G131&gt;=DATE(1950,1,1),G131&lt;=DATE(2099,12,31))),NOT(OR(H131="Open",H131="Ready for review",H131="Closed")),IF(AND(AND(ISNUMBER(F131),F131&gt;=DATE(1950,1,1),F131&lt;=DATE(2099,12,31)),AND(ISNUMBER(G131),G131&gt;=DATE(1950,1,1),G131&lt;=DATE(2099,12,31))),G131&lt;F131,FALSE),AND(H131="Closed",LEN(I131)=0),AND(LEN(I131)&gt;0,NOT(AND(ISNUMBER(I131),I131&gt;=DATE(1950,1,1),I131&lt;=DATE(2099,12,31)))),IF(AND(AND(ISNUMBER(I131),I131&gt;=DATE(1950,1,1),I131&lt;=DATE(2099,12,31)),AND(ISNUMBER(F131),F131&gt;=DATE(1950,1,1),F131&lt;=DATE(2099,12,31))),I131&lt;F131,FALSE)),"Check inputs","OK"))))</f>
        <v/>
      </c>
    </row>
    <row r="132" spans="1:12" x14ac:dyDescent="0.25">
      <c r="A132" s="16"/>
      <c r="B132" s="18"/>
      <c r="C132" s="18"/>
      <c r="D132" s="16"/>
      <c r="E132" s="16"/>
      <c r="F132" s="17"/>
      <c r="G132" s="17"/>
      <c r="H132" s="16"/>
      <c r="I132" s="17"/>
      <c r="J132" s="20" t="str">
        <f>IF(NOT(COUNTA(A132:I132)&gt;0),"",IF(NOT(AND(ISNUMBER(F132),F132&gt;=DATE(1950,1,1),F132&lt;=DATE(2099,12,31))),"",IF(H132="Closed",IF(AND(ISNUMBER(I132),I132&gt;=DATE(1950,1,1),I132&lt;=DATE(2099,12,31)),I132-F132,""),IF(AND(ISNUMBER(Dashboard!$B$4),Dashboard!$B$4&gt;=DATE(1950,1,1),Dashboard!$B$4&lt;=DATE(2099,12,31)),Dashboard!$B$4-F132,""))))</f>
        <v/>
      </c>
      <c r="K132" s="22" t="str">
        <f>IF(NOT(COUNTA(A132:I132)&gt;0),"",IF(OR(NOT(AND(ISNUMBER(G132),G132&gt;=DATE(1950,1,1),G132&lt;=DATE(2099,12,31))),NOT(AND(ISNUMBER(Dashboard!$B$4),Dashboard!$B$4&gt;=DATE(1950,1,1),Dashboard!$B$4&lt;=DATE(2099,12,31)))),"",IF(AND(H132&lt;&gt;"Closed",G132&lt;Dashboard!$B$4),"Yes","No")))</f>
        <v/>
      </c>
      <c r="L132" s="22" t="str">
        <f>IF(NOT(COUNTA(A132:I132)&gt;0),"",IF(LEN(A132)=0,"Check ID",IF(SUMPRODUCT(--($A$2:$A$501=A132))&gt;1,"Duplicate ID",IF(OR(LEN(B132)=0,LEN(C132)=0,LEN(E132)=0,NOT(OR(D132="Mechanical",D132="Electrical",D132="Plumbing",D132="Controls",D132="Other")),NOT(AND(ISNUMBER(F132),F132&gt;=DATE(1950,1,1),F132&lt;=DATE(2099,12,31))),NOT(AND(ISNUMBER(G132),G132&gt;=DATE(1950,1,1),G132&lt;=DATE(2099,12,31))),NOT(OR(H132="Open",H132="Ready for review",H132="Closed")),IF(AND(AND(ISNUMBER(F132),F132&gt;=DATE(1950,1,1),F132&lt;=DATE(2099,12,31)),AND(ISNUMBER(G132),G132&gt;=DATE(1950,1,1),G132&lt;=DATE(2099,12,31))),G132&lt;F132,FALSE),AND(H132="Closed",LEN(I132)=0),AND(LEN(I132)&gt;0,NOT(AND(ISNUMBER(I132),I132&gt;=DATE(1950,1,1),I132&lt;=DATE(2099,12,31)))),IF(AND(AND(ISNUMBER(I132),I132&gt;=DATE(1950,1,1),I132&lt;=DATE(2099,12,31)),AND(ISNUMBER(F132),F132&gt;=DATE(1950,1,1),F132&lt;=DATE(2099,12,31))),I132&lt;F132,FALSE)),"Check inputs","OK"))))</f>
        <v/>
      </c>
    </row>
    <row r="133" spans="1:12" x14ac:dyDescent="0.25">
      <c r="A133" s="16"/>
      <c r="B133" s="18"/>
      <c r="C133" s="18"/>
      <c r="D133" s="16"/>
      <c r="E133" s="16"/>
      <c r="F133" s="17"/>
      <c r="G133" s="17"/>
      <c r="H133" s="16"/>
      <c r="I133" s="17"/>
      <c r="J133" s="20" t="str">
        <f>IF(NOT(COUNTA(A133:I133)&gt;0),"",IF(NOT(AND(ISNUMBER(F133),F133&gt;=DATE(1950,1,1),F133&lt;=DATE(2099,12,31))),"",IF(H133="Closed",IF(AND(ISNUMBER(I133),I133&gt;=DATE(1950,1,1),I133&lt;=DATE(2099,12,31)),I133-F133,""),IF(AND(ISNUMBER(Dashboard!$B$4),Dashboard!$B$4&gt;=DATE(1950,1,1),Dashboard!$B$4&lt;=DATE(2099,12,31)),Dashboard!$B$4-F133,""))))</f>
        <v/>
      </c>
      <c r="K133" s="22" t="str">
        <f>IF(NOT(COUNTA(A133:I133)&gt;0),"",IF(OR(NOT(AND(ISNUMBER(G133),G133&gt;=DATE(1950,1,1),G133&lt;=DATE(2099,12,31))),NOT(AND(ISNUMBER(Dashboard!$B$4),Dashboard!$B$4&gt;=DATE(1950,1,1),Dashboard!$B$4&lt;=DATE(2099,12,31)))),"",IF(AND(H133&lt;&gt;"Closed",G133&lt;Dashboard!$B$4),"Yes","No")))</f>
        <v/>
      </c>
      <c r="L133" s="22" t="str">
        <f>IF(NOT(COUNTA(A133:I133)&gt;0),"",IF(LEN(A133)=0,"Check ID",IF(SUMPRODUCT(--($A$2:$A$501=A133))&gt;1,"Duplicate ID",IF(OR(LEN(B133)=0,LEN(C133)=0,LEN(E133)=0,NOT(OR(D133="Mechanical",D133="Electrical",D133="Plumbing",D133="Controls",D133="Other")),NOT(AND(ISNUMBER(F133),F133&gt;=DATE(1950,1,1),F133&lt;=DATE(2099,12,31))),NOT(AND(ISNUMBER(G133),G133&gt;=DATE(1950,1,1),G133&lt;=DATE(2099,12,31))),NOT(OR(H133="Open",H133="Ready for review",H133="Closed")),IF(AND(AND(ISNUMBER(F133),F133&gt;=DATE(1950,1,1),F133&lt;=DATE(2099,12,31)),AND(ISNUMBER(G133),G133&gt;=DATE(1950,1,1),G133&lt;=DATE(2099,12,31))),G133&lt;F133,FALSE),AND(H133="Closed",LEN(I133)=0),AND(LEN(I133)&gt;0,NOT(AND(ISNUMBER(I133),I133&gt;=DATE(1950,1,1),I133&lt;=DATE(2099,12,31)))),IF(AND(AND(ISNUMBER(I133),I133&gt;=DATE(1950,1,1),I133&lt;=DATE(2099,12,31)),AND(ISNUMBER(F133),F133&gt;=DATE(1950,1,1),F133&lt;=DATE(2099,12,31))),I133&lt;F133,FALSE)),"Check inputs","OK"))))</f>
        <v/>
      </c>
    </row>
    <row r="134" spans="1:12" x14ac:dyDescent="0.25">
      <c r="A134" s="16"/>
      <c r="B134" s="18"/>
      <c r="C134" s="18"/>
      <c r="D134" s="16"/>
      <c r="E134" s="16"/>
      <c r="F134" s="17"/>
      <c r="G134" s="17"/>
      <c r="H134" s="16"/>
      <c r="I134" s="17"/>
      <c r="J134" s="20" t="str">
        <f>IF(NOT(COUNTA(A134:I134)&gt;0),"",IF(NOT(AND(ISNUMBER(F134),F134&gt;=DATE(1950,1,1),F134&lt;=DATE(2099,12,31))),"",IF(H134="Closed",IF(AND(ISNUMBER(I134),I134&gt;=DATE(1950,1,1),I134&lt;=DATE(2099,12,31)),I134-F134,""),IF(AND(ISNUMBER(Dashboard!$B$4),Dashboard!$B$4&gt;=DATE(1950,1,1),Dashboard!$B$4&lt;=DATE(2099,12,31)),Dashboard!$B$4-F134,""))))</f>
        <v/>
      </c>
      <c r="K134" s="22" t="str">
        <f>IF(NOT(COUNTA(A134:I134)&gt;0),"",IF(OR(NOT(AND(ISNUMBER(G134),G134&gt;=DATE(1950,1,1),G134&lt;=DATE(2099,12,31))),NOT(AND(ISNUMBER(Dashboard!$B$4),Dashboard!$B$4&gt;=DATE(1950,1,1),Dashboard!$B$4&lt;=DATE(2099,12,31)))),"",IF(AND(H134&lt;&gt;"Closed",G134&lt;Dashboard!$B$4),"Yes","No")))</f>
        <v/>
      </c>
      <c r="L134" s="22" t="str">
        <f>IF(NOT(COUNTA(A134:I134)&gt;0),"",IF(LEN(A134)=0,"Check ID",IF(SUMPRODUCT(--($A$2:$A$501=A134))&gt;1,"Duplicate ID",IF(OR(LEN(B134)=0,LEN(C134)=0,LEN(E134)=0,NOT(OR(D134="Mechanical",D134="Electrical",D134="Plumbing",D134="Controls",D134="Other")),NOT(AND(ISNUMBER(F134),F134&gt;=DATE(1950,1,1),F134&lt;=DATE(2099,12,31))),NOT(AND(ISNUMBER(G134),G134&gt;=DATE(1950,1,1),G134&lt;=DATE(2099,12,31))),NOT(OR(H134="Open",H134="Ready for review",H134="Closed")),IF(AND(AND(ISNUMBER(F134),F134&gt;=DATE(1950,1,1),F134&lt;=DATE(2099,12,31)),AND(ISNUMBER(G134),G134&gt;=DATE(1950,1,1),G134&lt;=DATE(2099,12,31))),G134&lt;F134,FALSE),AND(H134="Closed",LEN(I134)=0),AND(LEN(I134)&gt;0,NOT(AND(ISNUMBER(I134),I134&gt;=DATE(1950,1,1),I134&lt;=DATE(2099,12,31)))),IF(AND(AND(ISNUMBER(I134),I134&gt;=DATE(1950,1,1),I134&lt;=DATE(2099,12,31)),AND(ISNUMBER(F134),F134&gt;=DATE(1950,1,1),F134&lt;=DATE(2099,12,31))),I134&lt;F134,FALSE)),"Check inputs","OK"))))</f>
        <v/>
      </c>
    </row>
    <row r="135" spans="1:12" x14ac:dyDescent="0.25">
      <c r="A135" s="16"/>
      <c r="B135" s="18"/>
      <c r="C135" s="18"/>
      <c r="D135" s="16"/>
      <c r="E135" s="16"/>
      <c r="F135" s="17"/>
      <c r="G135" s="17"/>
      <c r="H135" s="16"/>
      <c r="I135" s="17"/>
      <c r="J135" s="20" t="str">
        <f>IF(NOT(COUNTA(A135:I135)&gt;0),"",IF(NOT(AND(ISNUMBER(F135),F135&gt;=DATE(1950,1,1),F135&lt;=DATE(2099,12,31))),"",IF(H135="Closed",IF(AND(ISNUMBER(I135),I135&gt;=DATE(1950,1,1),I135&lt;=DATE(2099,12,31)),I135-F135,""),IF(AND(ISNUMBER(Dashboard!$B$4),Dashboard!$B$4&gt;=DATE(1950,1,1),Dashboard!$B$4&lt;=DATE(2099,12,31)),Dashboard!$B$4-F135,""))))</f>
        <v/>
      </c>
      <c r="K135" s="22" t="str">
        <f>IF(NOT(COUNTA(A135:I135)&gt;0),"",IF(OR(NOT(AND(ISNUMBER(G135),G135&gt;=DATE(1950,1,1),G135&lt;=DATE(2099,12,31))),NOT(AND(ISNUMBER(Dashboard!$B$4),Dashboard!$B$4&gt;=DATE(1950,1,1),Dashboard!$B$4&lt;=DATE(2099,12,31)))),"",IF(AND(H135&lt;&gt;"Closed",G135&lt;Dashboard!$B$4),"Yes","No")))</f>
        <v/>
      </c>
      <c r="L135" s="22" t="str">
        <f>IF(NOT(COUNTA(A135:I135)&gt;0),"",IF(LEN(A135)=0,"Check ID",IF(SUMPRODUCT(--($A$2:$A$501=A135))&gt;1,"Duplicate ID",IF(OR(LEN(B135)=0,LEN(C135)=0,LEN(E135)=0,NOT(OR(D135="Mechanical",D135="Electrical",D135="Plumbing",D135="Controls",D135="Other")),NOT(AND(ISNUMBER(F135),F135&gt;=DATE(1950,1,1),F135&lt;=DATE(2099,12,31))),NOT(AND(ISNUMBER(G135),G135&gt;=DATE(1950,1,1),G135&lt;=DATE(2099,12,31))),NOT(OR(H135="Open",H135="Ready for review",H135="Closed")),IF(AND(AND(ISNUMBER(F135),F135&gt;=DATE(1950,1,1),F135&lt;=DATE(2099,12,31)),AND(ISNUMBER(G135),G135&gt;=DATE(1950,1,1),G135&lt;=DATE(2099,12,31))),G135&lt;F135,FALSE),AND(H135="Closed",LEN(I135)=0),AND(LEN(I135)&gt;0,NOT(AND(ISNUMBER(I135),I135&gt;=DATE(1950,1,1),I135&lt;=DATE(2099,12,31)))),IF(AND(AND(ISNUMBER(I135),I135&gt;=DATE(1950,1,1),I135&lt;=DATE(2099,12,31)),AND(ISNUMBER(F135),F135&gt;=DATE(1950,1,1),F135&lt;=DATE(2099,12,31))),I135&lt;F135,FALSE)),"Check inputs","OK"))))</f>
        <v/>
      </c>
    </row>
    <row r="136" spans="1:12" x14ac:dyDescent="0.25">
      <c r="A136" s="16"/>
      <c r="B136" s="18"/>
      <c r="C136" s="18"/>
      <c r="D136" s="16"/>
      <c r="E136" s="16"/>
      <c r="F136" s="17"/>
      <c r="G136" s="17"/>
      <c r="H136" s="16"/>
      <c r="I136" s="17"/>
      <c r="J136" s="20" t="str">
        <f>IF(NOT(COUNTA(A136:I136)&gt;0),"",IF(NOT(AND(ISNUMBER(F136),F136&gt;=DATE(1950,1,1),F136&lt;=DATE(2099,12,31))),"",IF(H136="Closed",IF(AND(ISNUMBER(I136),I136&gt;=DATE(1950,1,1),I136&lt;=DATE(2099,12,31)),I136-F136,""),IF(AND(ISNUMBER(Dashboard!$B$4),Dashboard!$B$4&gt;=DATE(1950,1,1),Dashboard!$B$4&lt;=DATE(2099,12,31)),Dashboard!$B$4-F136,""))))</f>
        <v/>
      </c>
      <c r="K136" s="22" t="str">
        <f>IF(NOT(COUNTA(A136:I136)&gt;0),"",IF(OR(NOT(AND(ISNUMBER(G136),G136&gt;=DATE(1950,1,1),G136&lt;=DATE(2099,12,31))),NOT(AND(ISNUMBER(Dashboard!$B$4),Dashboard!$B$4&gt;=DATE(1950,1,1),Dashboard!$B$4&lt;=DATE(2099,12,31)))),"",IF(AND(H136&lt;&gt;"Closed",G136&lt;Dashboard!$B$4),"Yes","No")))</f>
        <v/>
      </c>
      <c r="L136" s="22" t="str">
        <f>IF(NOT(COUNTA(A136:I136)&gt;0),"",IF(LEN(A136)=0,"Check ID",IF(SUMPRODUCT(--($A$2:$A$501=A136))&gt;1,"Duplicate ID",IF(OR(LEN(B136)=0,LEN(C136)=0,LEN(E136)=0,NOT(OR(D136="Mechanical",D136="Electrical",D136="Plumbing",D136="Controls",D136="Other")),NOT(AND(ISNUMBER(F136),F136&gt;=DATE(1950,1,1),F136&lt;=DATE(2099,12,31))),NOT(AND(ISNUMBER(G136),G136&gt;=DATE(1950,1,1),G136&lt;=DATE(2099,12,31))),NOT(OR(H136="Open",H136="Ready for review",H136="Closed")),IF(AND(AND(ISNUMBER(F136),F136&gt;=DATE(1950,1,1),F136&lt;=DATE(2099,12,31)),AND(ISNUMBER(G136),G136&gt;=DATE(1950,1,1),G136&lt;=DATE(2099,12,31))),G136&lt;F136,FALSE),AND(H136="Closed",LEN(I136)=0),AND(LEN(I136)&gt;0,NOT(AND(ISNUMBER(I136),I136&gt;=DATE(1950,1,1),I136&lt;=DATE(2099,12,31)))),IF(AND(AND(ISNUMBER(I136),I136&gt;=DATE(1950,1,1),I136&lt;=DATE(2099,12,31)),AND(ISNUMBER(F136),F136&gt;=DATE(1950,1,1),F136&lt;=DATE(2099,12,31))),I136&lt;F136,FALSE)),"Check inputs","OK"))))</f>
        <v/>
      </c>
    </row>
    <row r="137" spans="1:12" x14ac:dyDescent="0.25">
      <c r="A137" s="16"/>
      <c r="B137" s="18"/>
      <c r="C137" s="18"/>
      <c r="D137" s="16"/>
      <c r="E137" s="16"/>
      <c r="F137" s="17"/>
      <c r="G137" s="17"/>
      <c r="H137" s="16"/>
      <c r="I137" s="17"/>
      <c r="J137" s="20" t="str">
        <f>IF(NOT(COUNTA(A137:I137)&gt;0),"",IF(NOT(AND(ISNUMBER(F137),F137&gt;=DATE(1950,1,1),F137&lt;=DATE(2099,12,31))),"",IF(H137="Closed",IF(AND(ISNUMBER(I137),I137&gt;=DATE(1950,1,1),I137&lt;=DATE(2099,12,31)),I137-F137,""),IF(AND(ISNUMBER(Dashboard!$B$4),Dashboard!$B$4&gt;=DATE(1950,1,1),Dashboard!$B$4&lt;=DATE(2099,12,31)),Dashboard!$B$4-F137,""))))</f>
        <v/>
      </c>
      <c r="K137" s="22" t="str">
        <f>IF(NOT(COUNTA(A137:I137)&gt;0),"",IF(OR(NOT(AND(ISNUMBER(G137),G137&gt;=DATE(1950,1,1),G137&lt;=DATE(2099,12,31))),NOT(AND(ISNUMBER(Dashboard!$B$4),Dashboard!$B$4&gt;=DATE(1950,1,1),Dashboard!$B$4&lt;=DATE(2099,12,31)))),"",IF(AND(H137&lt;&gt;"Closed",G137&lt;Dashboard!$B$4),"Yes","No")))</f>
        <v/>
      </c>
      <c r="L137" s="22" t="str">
        <f>IF(NOT(COUNTA(A137:I137)&gt;0),"",IF(LEN(A137)=0,"Check ID",IF(SUMPRODUCT(--($A$2:$A$501=A137))&gt;1,"Duplicate ID",IF(OR(LEN(B137)=0,LEN(C137)=0,LEN(E137)=0,NOT(OR(D137="Mechanical",D137="Electrical",D137="Plumbing",D137="Controls",D137="Other")),NOT(AND(ISNUMBER(F137),F137&gt;=DATE(1950,1,1),F137&lt;=DATE(2099,12,31))),NOT(AND(ISNUMBER(G137),G137&gt;=DATE(1950,1,1),G137&lt;=DATE(2099,12,31))),NOT(OR(H137="Open",H137="Ready for review",H137="Closed")),IF(AND(AND(ISNUMBER(F137),F137&gt;=DATE(1950,1,1),F137&lt;=DATE(2099,12,31)),AND(ISNUMBER(G137),G137&gt;=DATE(1950,1,1),G137&lt;=DATE(2099,12,31))),G137&lt;F137,FALSE),AND(H137="Closed",LEN(I137)=0),AND(LEN(I137)&gt;0,NOT(AND(ISNUMBER(I137),I137&gt;=DATE(1950,1,1),I137&lt;=DATE(2099,12,31)))),IF(AND(AND(ISNUMBER(I137),I137&gt;=DATE(1950,1,1),I137&lt;=DATE(2099,12,31)),AND(ISNUMBER(F137),F137&gt;=DATE(1950,1,1),F137&lt;=DATE(2099,12,31))),I137&lt;F137,FALSE)),"Check inputs","OK"))))</f>
        <v/>
      </c>
    </row>
    <row r="138" spans="1:12" x14ac:dyDescent="0.25">
      <c r="A138" s="16"/>
      <c r="B138" s="18"/>
      <c r="C138" s="18"/>
      <c r="D138" s="16"/>
      <c r="E138" s="16"/>
      <c r="F138" s="17"/>
      <c r="G138" s="17"/>
      <c r="H138" s="16"/>
      <c r="I138" s="17"/>
      <c r="J138" s="20" t="str">
        <f>IF(NOT(COUNTA(A138:I138)&gt;0),"",IF(NOT(AND(ISNUMBER(F138),F138&gt;=DATE(1950,1,1),F138&lt;=DATE(2099,12,31))),"",IF(H138="Closed",IF(AND(ISNUMBER(I138),I138&gt;=DATE(1950,1,1),I138&lt;=DATE(2099,12,31)),I138-F138,""),IF(AND(ISNUMBER(Dashboard!$B$4),Dashboard!$B$4&gt;=DATE(1950,1,1),Dashboard!$B$4&lt;=DATE(2099,12,31)),Dashboard!$B$4-F138,""))))</f>
        <v/>
      </c>
      <c r="K138" s="22" t="str">
        <f>IF(NOT(COUNTA(A138:I138)&gt;0),"",IF(OR(NOT(AND(ISNUMBER(G138),G138&gt;=DATE(1950,1,1),G138&lt;=DATE(2099,12,31))),NOT(AND(ISNUMBER(Dashboard!$B$4),Dashboard!$B$4&gt;=DATE(1950,1,1),Dashboard!$B$4&lt;=DATE(2099,12,31)))),"",IF(AND(H138&lt;&gt;"Closed",G138&lt;Dashboard!$B$4),"Yes","No")))</f>
        <v/>
      </c>
      <c r="L138" s="22" t="str">
        <f>IF(NOT(COUNTA(A138:I138)&gt;0),"",IF(LEN(A138)=0,"Check ID",IF(SUMPRODUCT(--($A$2:$A$501=A138))&gt;1,"Duplicate ID",IF(OR(LEN(B138)=0,LEN(C138)=0,LEN(E138)=0,NOT(OR(D138="Mechanical",D138="Electrical",D138="Plumbing",D138="Controls",D138="Other")),NOT(AND(ISNUMBER(F138),F138&gt;=DATE(1950,1,1),F138&lt;=DATE(2099,12,31))),NOT(AND(ISNUMBER(G138),G138&gt;=DATE(1950,1,1),G138&lt;=DATE(2099,12,31))),NOT(OR(H138="Open",H138="Ready for review",H138="Closed")),IF(AND(AND(ISNUMBER(F138),F138&gt;=DATE(1950,1,1),F138&lt;=DATE(2099,12,31)),AND(ISNUMBER(G138),G138&gt;=DATE(1950,1,1),G138&lt;=DATE(2099,12,31))),G138&lt;F138,FALSE),AND(H138="Closed",LEN(I138)=0),AND(LEN(I138)&gt;0,NOT(AND(ISNUMBER(I138),I138&gt;=DATE(1950,1,1),I138&lt;=DATE(2099,12,31)))),IF(AND(AND(ISNUMBER(I138),I138&gt;=DATE(1950,1,1),I138&lt;=DATE(2099,12,31)),AND(ISNUMBER(F138),F138&gt;=DATE(1950,1,1),F138&lt;=DATE(2099,12,31))),I138&lt;F138,FALSE)),"Check inputs","OK"))))</f>
        <v/>
      </c>
    </row>
    <row r="139" spans="1:12" x14ac:dyDescent="0.25">
      <c r="A139" s="16"/>
      <c r="B139" s="18"/>
      <c r="C139" s="18"/>
      <c r="D139" s="16"/>
      <c r="E139" s="16"/>
      <c r="F139" s="17"/>
      <c r="G139" s="17"/>
      <c r="H139" s="16"/>
      <c r="I139" s="17"/>
      <c r="J139" s="20" t="str">
        <f>IF(NOT(COUNTA(A139:I139)&gt;0),"",IF(NOT(AND(ISNUMBER(F139),F139&gt;=DATE(1950,1,1),F139&lt;=DATE(2099,12,31))),"",IF(H139="Closed",IF(AND(ISNUMBER(I139),I139&gt;=DATE(1950,1,1),I139&lt;=DATE(2099,12,31)),I139-F139,""),IF(AND(ISNUMBER(Dashboard!$B$4),Dashboard!$B$4&gt;=DATE(1950,1,1),Dashboard!$B$4&lt;=DATE(2099,12,31)),Dashboard!$B$4-F139,""))))</f>
        <v/>
      </c>
      <c r="K139" s="22" t="str">
        <f>IF(NOT(COUNTA(A139:I139)&gt;0),"",IF(OR(NOT(AND(ISNUMBER(G139),G139&gt;=DATE(1950,1,1),G139&lt;=DATE(2099,12,31))),NOT(AND(ISNUMBER(Dashboard!$B$4),Dashboard!$B$4&gt;=DATE(1950,1,1),Dashboard!$B$4&lt;=DATE(2099,12,31)))),"",IF(AND(H139&lt;&gt;"Closed",G139&lt;Dashboard!$B$4),"Yes","No")))</f>
        <v/>
      </c>
      <c r="L139" s="22" t="str">
        <f>IF(NOT(COUNTA(A139:I139)&gt;0),"",IF(LEN(A139)=0,"Check ID",IF(SUMPRODUCT(--($A$2:$A$501=A139))&gt;1,"Duplicate ID",IF(OR(LEN(B139)=0,LEN(C139)=0,LEN(E139)=0,NOT(OR(D139="Mechanical",D139="Electrical",D139="Plumbing",D139="Controls",D139="Other")),NOT(AND(ISNUMBER(F139),F139&gt;=DATE(1950,1,1),F139&lt;=DATE(2099,12,31))),NOT(AND(ISNUMBER(G139),G139&gt;=DATE(1950,1,1),G139&lt;=DATE(2099,12,31))),NOT(OR(H139="Open",H139="Ready for review",H139="Closed")),IF(AND(AND(ISNUMBER(F139),F139&gt;=DATE(1950,1,1),F139&lt;=DATE(2099,12,31)),AND(ISNUMBER(G139),G139&gt;=DATE(1950,1,1),G139&lt;=DATE(2099,12,31))),G139&lt;F139,FALSE),AND(H139="Closed",LEN(I139)=0),AND(LEN(I139)&gt;0,NOT(AND(ISNUMBER(I139),I139&gt;=DATE(1950,1,1),I139&lt;=DATE(2099,12,31)))),IF(AND(AND(ISNUMBER(I139),I139&gt;=DATE(1950,1,1),I139&lt;=DATE(2099,12,31)),AND(ISNUMBER(F139),F139&gt;=DATE(1950,1,1),F139&lt;=DATE(2099,12,31))),I139&lt;F139,FALSE)),"Check inputs","OK"))))</f>
        <v/>
      </c>
    </row>
    <row r="140" spans="1:12" x14ac:dyDescent="0.25">
      <c r="A140" s="16"/>
      <c r="B140" s="18"/>
      <c r="C140" s="18"/>
      <c r="D140" s="16"/>
      <c r="E140" s="16"/>
      <c r="F140" s="17"/>
      <c r="G140" s="17"/>
      <c r="H140" s="16"/>
      <c r="I140" s="17"/>
      <c r="J140" s="20" t="str">
        <f>IF(NOT(COUNTA(A140:I140)&gt;0),"",IF(NOT(AND(ISNUMBER(F140),F140&gt;=DATE(1950,1,1),F140&lt;=DATE(2099,12,31))),"",IF(H140="Closed",IF(AND(ISNUMBER(I140),I140&gt;=DATE(1950,1,1),I140&lt;=DATE(2099,12,31)),I140-F140,""),IF(AND(ISNUMBER(Dashboard!$B$4),Dashboard!$B$4&gt;=DATE(1950,1,1),Dashboard!$B$4&lt;=DATE(2099,12,31)),Dashboard!$B$4-F140,""))))</f>
        <v/>
      </c>
      <c r="K140" s="22" t="str">
        <f>IF(NOT(COUNTA(A140:I140)&gt;0),"",IF(OR(NOT(AND(ISNUMBER(G140),G140&gt;=DATE(1950,1,1),G140&lt;=DATE(2099,12,31))),NOT(AND(ISNUMBER(Dashboard!$B$4),Dashboard!$B$4&gt;=DATE(1950,1,1),Dashboard!$B$4&lt;=DATE(2099,12,31)))),"",IF(AND(H140&lt;&gt;"Closed",G140&lt;Dashboard!$B$4),"Yes","No")))</f>
        <v/>
      </c>
      <c r="L140" s="22" t="str">
        <f>IF(NOT(COUNTA(A140:I140)&gt;0),"",IF(LEN(A140)=0,"Check ID",IF(SUMPRODUCT(--($A$2:$A$501=A140))&gt;1,"Duplicate ID",IF(OR(LEN(B140)=0,LEN(C140)=0,LEN(E140)=0,NOT(OR(D140="Mechanical",D140="Electrical",D140="Plumbing",D140="Controls",D140="Other")),NOT(AND(ISNUMBER(F140),F140&gt;=DATE(1950,1,1),F140&lt;=DATE(2099,12,31))),NOT(AND(ISNUMBER(G140),G140&gt;=DATE(1950,1,1),G140&lt;=DATE(2099,12,31))),NOT(OR(H140="Open",H140="Ready for review",H140="Closed")),IF(AND(AND(ISNUMBER(F140),F140&gt;=DATE(1950,1,1),F140&lt;=DATE(2099,12,31)),AND(ISNUMBER(G140),G140&gt;=DATE(1950,1,1),G140&lt;=DATE(2099,12,31))),G140&lt;F140,FALSE),AND(H140="Closed",LEN(I140)=0),AND(LEN(I140)&gt;0,NOT(AND(ISNUMBER(I140),I140&gt;=DATE(1950,1,1),I140&lt;=DATE(2099,12,31)))),IF(AND(AND(ISNUMBER(I140),I140&gt;=DATE(1950,1,1),I140&lt;=DATE(2099,12,31)),AND(ISNUMBER(F140),F140&gt;=DATE(1950,1,1),F140&lt;=DATE(2099,12,31))),I140&lt;F140,FALSE)),"Check inputs","OK"))))</f>
        <v/>
      </c>
    </row>
    <row r="141" spans="1:12" x14ac:dyDescent="0.25">
      <c r="A141" s="16"/>
      <c r="B141" s="18"/>
      <c r="C141" s="18"/>
      <c r="D141" s="16"/>
      <c r="E141" s="16"/>
      <c r="F141" s="17"/>
      <c r="G141" s="17"/>
      <c r="H141" s="16"/>
      <c r="I141" s="17"/>
      <c r="J141" s="20" t="str">
        <f>IF(NOT(COUNTA(A141:I141)&gt;0),"",IF(NOT(AND(ISNUMBER(F141),F141&gt;=DATE(1950,1,1),F141&lt;=DATE(2099,12,31))),"",IF(H141="Closed",IF(AND(ISNUMBER(I141),I141&gt;=DATE(1950,1,1),I141&lt;=DATE(2099,12,31)),I141-F141,""),IF(AND(ISNUMBER(Dashboard!$B$4),Dashboard!$B$4&gt;=DATE(1950,1,1),Dashboard!$B$4&lt;=DATE(2099,12,31)),Dashboard!$B$4-F141,""))))</f>
        <v/>
      </c>
      <c r="K141" s="22" t="str">
        <f>IF(NOT(COUNTA(A141:I141)&gt;0),"",IF(OR(NOT(AND(ISNUMBER(G141),G141&gt;=DATE(1950,1,1),G141&lt;=DATE(2099,12,31))),NOT(AND(ISNUMBER(Dashboard!$B$4),Dashboard!$B$4&gt;=DATE(1950,1,1),Dashboard!$B$4&lt;=DATE(2099,12,31)))),"",IF(AND(H141&lt;&gt;"Closed",G141&lt;Dashboard!$B$4),"Yes","No")))</f>
        <v/>
      </c>
      <c r="L141" s="22" t="str">
        <f>IF(NOT(COUNTA(A141:I141)&gt;0),"",IF(LEN(A141)=0,"Check ID",IF(SUMPRODUCT(--($A$2:$A$501=A141))&gt;1,"Duplicate ID",IF(OR(LEN(B141)=0,LEN(C141)=0,LEN(E141)=0,NOT(OR(D141="Mechanical",D141="Electrical",D141="Plumbing",D141="Controls",D141="Other")),NOT(AND(ISNUMBER(F141),F141&gt;=DATE(1950,1,1),F141&lt;=DATE(2099,12,31))),NOT(AND(ISNUMBER(G141),G141&gt;=DATE(1950,1,1),G141&lt;=DATE(2099,12,31))),NOT(OR(H141="Open",H141="Ready for review",H141="Closed")),IF(AND(AND(ISNUMBER(F141),F141&gt;=DATE(1950,1,1),F141&lt;=DATE(2099,12,31)),AND(ISNUMBER(G141),G141&gt;=DATE(1950,1,1),G141&lt;=DATE(2099,12,31))),G141&lt;F141,FALSE),AND(H141="Closed",LEN(I141)=0),AND(LEN(I141)&gt;0,NOT(AND(ISNUMBER(I141),I141&gt;=DATE(1950,1,1),I141&lt;=DATE(2099,12,31)))),IF(AND(AND(ISNUMBER(I141),I141&gt;=DATE(1950,1,1),I141&lt;=DATE(2099,12,31)),AND(ISNUMBER(F141),F141&gt;=DATE(1950,1,1),F141&lt;=DATE(2099,12,31))),I141&lt;F141,FALSE)),"Check inputs","OK"))))</f>
        <v/>
      </c>
    </row>
    <row r="142" spans="1:12" x14ac:dyDescent="0.25">
      <c r="A142" s="16"/>
      <c r="B142" s="18"/>
      <c r="C142" s="18"/>
      <c r="D142" s="16"/>
      <c r="E142" s="16"/>
      <c r="F142" s="17"/>
      <c r="G142" s="17"/>
      <c r="H142" s="16"/>
      <c r="I142" s="17"/>
      <c r="J142" s="20" t="str">
        <f>IF(NOT(COUNTA(A142:I142)&gt;0),"",IF(NOT(AND(ISNUMBER(F142),F142&gt;=DATE(1950,1,1),F142&lt;=DATE(2099,12,31))),"",IF(H142="Closed",IF(AND(ISNUMBER(I142),I142&gt;=DATE(1950,1,1),I142&lt;=DATE(2099,12,31)),I142-F142,""),IF(AND(ISNUMBER(Dashboard!$B$4),Dashboard!$B$4&gt;=DATE(1950,1,1),Dashboard!$B$4&lt;=DATE(2099,12,31)),Dashboard!$B$4-F142,""))))</f>
        <v/>
      </c>
      <c r="K142" s="22" t="str">
        <f>IF(NOT(COUNTA(A142:I142)&gt;0),"",IF(OR(NOT(AND(ISNUMBER(G142),G142&gt;=DATE(1950,1,1),G142&lt;=DATE(2099,12,31))),NOT(AND(ISNUMBER(Dashboard!$B$4),Dashboard!$B$4&gt;=DATE(1950,1,1),Dashboard!$B$4&lt;=DATE(2099,12,31)))),"",IF(AND(H142&lt;&gt;"Closed",G142&lt;Dashboard!$B$4),"Yes","No")))</f>
        <v/>
      </c>
      <c r="L142" s="22" t="str">
        <f>IF(NOT(COUNTA(A142:I142)&gt;0),"",IF(LEN(A142)=0,"Check ID",IF(SUMPRODUCT(--($A$2:$A$501=A142))&gt;1,"Duplicate ID",IF(OR(LEN(B142)=0,LEN(C142)=0,LEN(E142)=0,NOT(OR(D142="Mechanical",D142="Electrical",D142="Plumbing",D142="Controls",D142="Other")),NOT(AND(ISNUMBER(F142),F142&gt;=DATE(1950,1,1),F142&lt;=DATE(2099,12,31))),NOT(AND(ISNUMBER(G142),G142&gt;=DATE(1950,1,1),G142&lt;=DATE(2099,12,31))),NOT(OR(H142="Open",H142="Ready for review",H142="Closed")),IF(AND(AND(ISNUMBER(F142),F142&gt;=DATE(1950,1,1),F142&lt;=DATE(2099,12,31)),AND(ISNUMBER(G142),G142&gt;=DATE(1950,1,1),G142&lt;=DATE(2099,12,31))),G142&lt;F142,FALSE),AND(H142="Closed",LEN(I142)=0),AND(LEN(I142)&gt;0,NOT(AND(ISNUMBER(I142),I142&gt;=DATE(1950,1,1),I142&lt;=DATE(2099,12,31)))),IF(AND(AND(ISNUMBER(I142),I142&gt;=DATE(1950,1,1),I142&lt;=DATE(2099,12,31)),AND(ISNUMBER(F142),F142&gt;=DATE(1950,1,1),F142&lt;=DATE(2099,12,31))),I142&lt;F142,FALSE)),"Check inputs","OK"))))</f>
        <v/>
      </c>
    </row>
    <row r="143" spans="1:12" x14ac:dyDescent="0.25">
      <c r="A143" s="16"/>
      <c r="B143" s="18"/>
      <c r="C143" s="18"/>
      <c r="D143" s="16"/>
      <c r="E143" s="16"/>
      <c r="F143" s="17"/>
      <c r="G143" s="17"/>
      <c r="H143" s="16"/>
      <c r="I143" s="17"/>
      <c r="J143" s="20" t="str">
        <f>IF(NOT(COUNTA(A143:I143)&gt;0),"",IF(NOT(AND(ISNUMBER(F143),F143&gt;=DATE(1950,1,1),F143&lt;=DATE(2099,12,31))),"",IF(H143="Closed",IF(AND(ISNUMBER(I143),I143&gt;=DATE(1950,1,1),I143&lt;=DATE(2099,12,31)),I143-F143,""),IF(AND(ISNUMBER(Dashboard!$B$4),Dashboard!$B$4&gt;=DATE(1950,1,1),Dashboard!$B$4&lt;=DATE(2099,12,31)),Dashboard!$B$4-F143,""))))</f>
        <v/>
      </c>
      <c r="K143" s="22" t="str">
        <f>IF(NOT(COUNTA(A143:I143)&gt;0),"",IF(OR(NOT(AND(ISNUMBER(G143),G143&gt;=DATE(1950,1,1),G143&lt;=DATE(2099,12,31))),NOT(AND(ISNUMBER(Dashboard!$B$4),Dashboard!$B$4&gt;=DATE(1950,1,1),Dashboard!$B$4&lt;=DATE(2099,12,31)))),"",IF(AND(H143&lt;&gt;"Closed",G143&lt;Dashboard!$B$4),"Yes","No")))</f>
        <v/>
      </c>
      <c r="L143" s="22" t="str">
        <f>IF(NOT(COUNTA(A143:I143)&gt;0),"",IF(LEN(A143)=0,"Check ID",IF(SUMPRODUCT(--($A$2:$A$501=A143))&gt;1,"Duplicate ID",IF(OR(LEN(B143)=0,LEN(C143)=0,LEN(E143)=0,NOT(OR(D143="Mechanical",D143="Electrical",D143="Plumbing",D143="Controls",D143="Other")),NOT(AND(ISNUMBER(F143),F143&gt;=DATE(1950,1,1),F143&lt;=DATE(2099,12,31))),NOT(AND(ISNUMBER(G143),G143&gt;=DATE(1950,1,1),G143&lt;=DATE(2099,12,31))),NOT(OR(H143="Open",H143="Ready for review",H143="Closed")),IF(AND(AND(ISNUMBER(F143),F143&gt;=DATE(1950,1,1),F143&lt;=DATE(2099,12,31)),AND(ISNUMBER(G143),G143&gt;=DATE(1950,1,1),G143&lt;=DATE(2099,12,31))),G143&lt;F143,FALSE),AND(H143="Closed",LEN(I143)=0),AND(LEN(I143)&gt;0,NOT(AND(ISNUMBER(I143),I143&gt;=DATE(1950,1,1),I143&lt;=DATE(2099,12,31)))),IF(AND(AND(ISNUMBER(I143),I143&gt;=DATE(1950,1,1),I143&lt;=DATE(2099,12,31)),AND(ISNUMBER(F143),F143&gt;=DATE(1950,1,1),F143&lt;=DATE(2099,12,31))),I143&lt;F143,FALSE)),"Check inputs","OK"))))</f>
        <v/>
      </c>
    </row>
    <row r="144" spans="1:12" x14ac:dyDescent="0.25">
      <c r="A144" s="16"/>
      <c r="B144" s="18"/>
      <c r="C144" s="18"/>
      <c r="D144" s="16"/>
      <c r="E144" s="16"/>
      <c r="F144" s="17"/>
      <c r="G144" s="17"/>
      <c r="H144" s="16"/>
      <c r="I144" s="17"/>
      <c r="J144" s="20" t="str">
        <f>IF(NOT(COUNTA(A144:I144)&gt;0),"",IF(NOT(AND(ISNUMBER(F144),F144&gt;=DATE(1950,1,1),F144&lt;=DATE(2099,12,31))),"",IF(H144="Closed",IF(AND(ISNUMBER(I144),I144&gt;=DATE(1950,1,1),I144&lt;=DATE(2099,12,31)),I144-F144,""),IF(AND(ISNUMBER(Dashboard!$B$4),Dashboard!$B$4&gt;=DATE(1950,1,1),Dashboard!$B$4&lt;=DATE(2099,12,31)),Dashboard!$B$4-F144,""))))</f>
        <v/>
      </c>
      <c r="K144" s="22" t="str">
        <f>IF(NOT(COUNTA(A144:I144)&gt;0),"",IF(OR(NOT(AND(ISNUMBER(G144),G144&gt;=DATE(1950,1,1),G144&lt;=DATE(2099,12,31))),NOT(AND(ISNUMBER(Dashboard!$B$4),Dashboard!$B$4&gt;=DATE(1950,1,1),Dashboard!$B$4&lt;=DATE(2099,12,31)))),"",IF(AND(H144&lt;&gt;"Closed",G144&lt;Dashboard!$B$4),"Yes","No")))</f>
        <v/>
      </c>
      <c r="L144" s="22" t="str">
        <f>IF(NOT(COUNTA(A144:I144)&gt;0),"",IF(LEN(A144)=0,"Check ID",IF(SUMPRODUCT(--($A$2:$A$501=A144))&gt;1,"Duplicate ID",IF(OR(LEN(B144)=0,LEN(C144)=0,LEN(E144)=0,NOT(OR(D144="Mechanical",D144="Electrical",D144="Plumbing",D144="Controls",D144="Other")),NOT(AND(ISNUMBER(F144),F144&gt;=DATE(1950,1,1),F144&lt;=DATE(2099,12,31))),NOT(AND(ISNUMBER(G144),G144&gt;=DATE(1950,1,1),G144&lt;=DATE(2099,12,31))),NOT(OR(H144="Open",H144="Ready for review",H144="Closed")),IF(AND(AND(ISNUMBER(F144),F144&gt;=DATE(1950,1,1),F144&lt;=DATE(2099,12,31)),AND(ISNUMBER(G144),G144&gt;=DATE(1950,1,1),G144&lt;=DATE(2099,12,31))),G144&lt;F144,FALSE),AND(H144="Closed",LEN(I144)=0),AND(LEN(I144)&gt;0,NOT(AND(ISNUMBER(I144),I144&gt;=DATE(1950,1,1),I144&lt;=DATE(2099,12,31)))),IF(AND(AND(ISNUMBER(I144),I144&gt;=DATE(1950,1,1),I144&lt;=DATE(2099,12,31)),AND(ISNUMBER(F144),F144&gt;=DATE(1950,1,1),F144&lt;=DATE(2099,12,31))),I144&lt;F144,FALSE)),"Check inputs","OK"))))</f>
        <v/>
      </c>
    </row>
    <row r="145" spans="1:12" x14ac:dyDescent="0.25">
      <c r="A145" s="16"/>
      <c r="B145" s="18"/>
      <c r="C145" s="18"/>
      <c r="D145" s="16"/>
      <c r="E145" s="16"/>
      <c r="F145" s="17"/>
      <c r="G145" s="17"/>
      <c r="H145" s="16"/>
      <c r="I145" s="17"/>
      <c r="J145" s="20" t="str">
        <f>IF(NOT(COUNTA(A145:I145)&gt;0),"",IF(NOT(AND(ISNUMBER(F145),F145&gt;=DATE(1950,1,1),F145&lt;=DATE(2099,12,31))),"",IF(H145="Closed",IF(AND(ISNUMBER(I145),I145&gt;=DATE(1950,1,1),I145&lt;=DATE(2099,12,31)),I145-F145,""),IF(AND(ISNUMBER(Dashboard!$B$4),Dashboard!$B$4&gt;=DATE(1950,1,1),Dashboard!$B$4&lt;=DATE(2099,12,31)),Dashboard!$B$4-F145,""))))</f>
        <v/>
      </c>
      <c r="K145" s="22" t="str">
        <f>IF(NOT(COUNTA(A145:I145)&gt;0),"",IF(OR(NOT(AND(ISNUMBER(G145),G145&gt;=DATE(1950,1,1),G145&lt;=DATE(2099,12,31))),NOT(AND(ISNUMBER(Dashboard!$B$4),Dashboard!$B$4&gt;=DATE(1950,1,1),Dashboard!$B$4&lt;=DATE(2099,12,31)))),"",IF(AND(H145&lt;&gt;"Closed",G145&lt;Dashboard!$B$4),"Yes","No")))</f>
        <v/>
      </c>
      <c r="L145" s="22" t="str">
        <f>IF(NOT(COUNTA(A145:I145)&gt;0),"",IF(LEN(A145)=0,"Check ID",IF(SUMPRODUCT(--($A$2:$A$501=A145))&gt;1,"Duplicate ID",IF(OR(LEN(B145)=0,LEN(C145)=0,LEN(E145)=0,NOT(OR(D145="Mechanical",D145="Electrical",D145="Plumbing",D145="Controls",D145="Other")),NOT(AND(ISNUMBER(F145),F145&gt;=DATE(1950,1,1),F145&lt;=DATE(2099,12,31))),NOT(AND(ISNUMBER(G145),G145&gt;=DATE(1950,1,1),G145&lt;=DATE(2099,12,31))),NOT(OR(H145="Open",H145="Ready for review",H145="Closed")),IF(AND(AND(ISNUMBER(F145),F145&gt;=DATE(1950,1,1),F145&lt;=DATE(2099,12,31)),AND(ISNUMBER(G145),G145&gt;=DATE(1950,1,1),G145&lt;=DATE(2099,12,31))),G145&lt;F145,FALSE),AND(H145="Closed",LEN(I145)=0),AND(LEN(I145)&gt;0,NOT(AND(ISNUMBER(I145),I145&gt;=DATE(1950,1,1),I145&lt;=DATE(2099,12,31)))),IF(AND(AND(ISNUMBER(I145),I145&gt;=DATE(1950,1,1),I145&lt;=DATE(2099,12,31)),AND(ISNUMBER(F145),F145&gt;=DATE(1950,1,1),F145&lt;=DATE(2099,12,31))),I145&lt;F145,FALSE)),"Check inputs","OK"))))</f>
        <v/>
      </c>
    </row>
    <row r="146" spans="1:12" x14ac:dyDescent="0.25">
      <c r="A146" s="16"/>
      <c r="B146" s="18"/>
      <c r="C146" s="18"/>
      <c r="D146" s="16"/>
      <c r="E146" s="16"/>
      <c r="F146" s="17"/>
      <c r="G146" s="17"/>
      <c r="H146" s="16"/>
      <c r="I146" s="17"/>
      <c r="J146" s="20" t="str">
        <f>IF(NOT(COUNTA(A146:I146)&gt;0),"",IF(NOT(AND(ISNUMBER(F146),F146&gt;=DATE(1950,1,1),F146&lt;=DATE(2099,12,31))),"",IF(H146="Closed",IF(AND(ISNUMBER(I146),I146&gt;=DATE(1950,1,1),I146&lt;=DATE(2099,12,31)),I146-F146,""),IF(AND(ISNUMBER(Dashboard!$B$4),Dashboard!$B$4&gt;=DATE(1950,1,1),Dashboard!$B$4&lt;=DATE(2099,12,31)),Dashboard!$B$4-F146,""))))</f>
        <v/>
      </c>
      <c r="K146" s="22" t="str">
        <f>IF(NOT(COUNTA(A146:I146)&gt;0),"",IF(OR(NOT(AND(ISNUMBER(G146),G146&gt;=DATE(1950,1,1),G146&lt;=DATE(2099,12,31))),NOT(AND(ISNUMBER(Dashboard!$B$4),Dashboard!$B$4&gt;=DATE(1950,1,1),Dashboard!$B$4&lt;=DATE(2099,12,31)))),"",IF(AND(H146&lt;&gt;"Closed",G146&lt;Dashboard!$B$4),"Yes","No")))</f>
        <v/>
      </c>
      <c r="L146" s="22" t="str">
        <f>IF(NOT(COUNTA(A146:I146)&gt;0),"",IF(LEN(A146)=0,"Check ID",IF(SUMPRODUCT(--($A$2:$A$501=A146))&gt;1,"Duplicate ID",IF(OR(LEN(B146)=0,LEN(C146)=0,LEN(E146)=0,NOT(OR(D146="Mechanical",D146="Electrical",D146="Plumbing",D146="Controls",D146="Other")),NOT(AND(ISNUMBER(F146),F146&gt;=DATE(1950,1,1),F146&lt;=DATE(2099,12,31))),NOT(AND(ISNUMBER(G146),G146&gt;=DATE(1950,1,1),G146&lt;=DATE(2099,12,31))),NOT(OR(H146="Open",H146="Ready for review",H146="Closed")),IF(AND(AND(ISNUMBER(F146),F146&gt;=DATE(1950,1,1),F146&lt;=DATE(2099,12,31)),AND(ISNUMBER(G146),G146&gt;=DATE(1950,1,1),G146&lt;=DATE(2099,12,31))),G146&lt;F146,FALSE),AND(H146="Closed",LEN(I146)=0),AND(LEN(I146)&gt;0,NOT(AND(ISNUMBER(I146),I146&gt;=DATE(1950,1,1),I146&lt;=DATE(2099,12,31)))),IF(AND(AND(ISNUMBER(I146),I146&gt;=DATE(1950,1,1),I146&lt;=DATE(2099,12,31)),AND(ISNUMBER(F146),F146&gt;=DATE(1950,1,1),F146&lt;=DATE(2099,12,31))),I146&lt;F146,FALSE)),"Check inputs","OK"))))</f>
        <v/>
      </c>
    </row>
    <row r="147" spans="1:12" x14ac:dyDescent="0.25">
      <c r="A147" s="16"/>
      <c r="B147" s="18"/>
      <c r="C147" s="18"/>
      <c r="D147" s="16"/>
      <c r="E147" s="16"/>
      <c r="F147" s="17"/>
      <c r="G147" s="17"/>
      <c r="H147" s="16"/>
      <c r="I147" s="17"/>
      <c r="J147" s="20" t="str">
        <f>IF(NOT(COUNTA(A147:I147)&gt;0),"",IF(NOT(AND(ISNUMBER(F147),F147&gt;=DATE(1950,1,1),F147&lt;=DATE(2099,12,31))),"",IF(H147="Closed",IF(AND(ISNUMBER(I147),I147&gt;=DATE(1950,1,1),I147&lt;=DATE(2099,12,31)),I147-F147,""),IF(AND(ISNUMBER(Dashboard!$B$4),Dashboard!$B$4&gt;=DATE(1950,1,1),Dashboard!$B$4&lt;=DATE(2099,12,31)),Dashboard!$B$4-F147,""))))</f>
        <v/>
      </c>
      <c r="K147" s="22" t="str">
        <f>IF(NOT(COUNTA(A147:I147)&gt;0),"",IF(OR(NOT(AND(ISNUMBER(G147),G147&gt;=DATE(1950,1,1),G147&lt;=DATE(2099,12,31))),NOT(AND(ISNUMBER(Dashboard!$B$4),Dashboard!$B$4&gt;=DATE(1950,1,1),Dashboard!$B$4&lt;=DATE(2099,12,31)))),"",IF(AND(H147&lt;&gt;"Closed",G147&lt;Dashboard!$B$4),"Yes","No")))</f>
        <v/>
      </c>
      <c r="L147" s="22" t="str">
        <f>IF(NOT(COUNTA(A147:I147)&gt;0),"",IF(LEN(A147)=0,"Check ID",IF(SUMPRODUCT(--($A$2:$A$501=A147))&gt;1,"Duplicate ID",IF(OR(LEN(B147)=0,LEN(C147)=0,LEN(E147)=0,NOT(OR(D147="Mechanical",D147="Electrical",D147="Plumbing",D147="Controls",D147="Other")),NOT(AND(ISNUMBER(F147),F147&gt;=DATE(1950,1,1),F147&lt;=DATE(2099,12,31))),NOT(AND(ISNUMBER(G147),G147&gt;=DATE(1950,1,1),G147&lt;=DATE(2099,12,31))),NOT(OR(H147="Open",H147="Ready for review",H147="Closed")),IF(AND(AND(ISNUMBER(F147),F147&gt;=DATE(1950,1,1),F147&lt;=DATE(2099,12,31)),AND(ISNUMBER(G147),G147&gt;=DATE(1950,1,1),G147&lt;=DATE(2099,12,31))),G147&lt;F147,FALSE),AND(H147="Closed",LEN(I147)=0),AND(LEN(I147)&gt;0,NOT(AND(ISNUMBER(I147),I147&gt;=DATE(1950,1,1),I147&lt;=DATE(2099,12,31)))),IF(AND(AND(ISNUMBER(I147),I147&gt;=DATE(1950,1,1),I147&lt;=DATE(2099,12,31)),AND(ISNUMBER(F147),F147&gt;=DATE(1950,1,1),F147&lt;=DATE(2099,12,31))),I147&lt;F147,FALSE)),"Check inputs","OK"))))</f>
        <v/>
      </c>
    </row>
    <row r="148" spans="1:12" x14ac:dyDescent="0.25">
      <c r="A148" s="16"/>
      <c r="B148" s="18"/>
      <c r="C148" s="18"/>
      <c r="D148" s="16"/>
      <c r="E148" s="16"/>
      <c r="F148" s="17"/>
      <c r="G148" s="17"/>
      <c r="H148" s="16"/>
      <c r="I148" s="17"/>
      <c r="J148" s="20" t="str">
        <f>IF(NOT(COUNTA(A148:I148)&gt;0),"",IF(NOT(AND(ISNUMBER(F148),F148&gt;=DATE(1950,1,1),F148&lt;=DATE(2099,12,31))),"",IF(H148="Closed",IF(AND(ISNUMBER(I148),I148&gt;=DATE(1950,1,1),I148&lt;=DATE(2099,12,31)),I148-F148,""),IF(AND(ISNUMBER(Dashboard!$B$4),Dashboard!$B$4&gt;=DATE(1950,1,1),Dashboard!$B$4&lt;=DATE(2099,12,31)),Dashboard!$B$4-F148,""))))</f>
        <v/>
      </c>
      <c r="K148" s="22" t="str">
        <f>IF(NOT(COUNTA(A148:I148)&gt;0),"",IF(OR(NOT(AND(ISNUMBER(G148),G148&gt;=DATE(1950,1,1),G148&lt;=DATE(2099,12,31))),NOT(AND(ISNUMBER(Dashboard!$B$4),Dashboard!$B$4&gt;=DATE(1950,1,1),Dashboard!$B$4&lt;=DATE(2099,12,31)))),"",IF(AND(H148&lt;&gt;"Closed",G148&lt;Dashboard!$B$4),"Yes","No")))</f>
        <v/>
      </c>
      <c r="L148" s="22" t="str">
        <f>IF(NOT(COUNTA(A148:I148)&gt;0),"",IF(LEN(A148)=0,"Check ID",IF(SUMPRODUCT(--($A$2:$A$501=A148))&gt;1,"Duplicate ID",IF(OR(LEN(B148)=0,LEN(C148)=0,LEN(E148)=0,NOT(OR(D148="Mechanical",D148="Electrical",D148="Plumbing",D148="Controls",D148="Other")),NOT(AND(ISNUMBER(F148),F148&gt;=DATE(1950,1,1),F148&lt;=DATE(2099,12,31))),NOT(AND(ISNUMBER(G148),G148&gt;=DATE(1950,1,1),G148&lt;=DATE(2099,12,31))),NOT(OR(H148="Open",H148="Ready for review",H148="Closed")),IF(AND(AND(ISNUMBER(F148),F148&gt;=DATE(1950,1,1),F148&lt;=DATE(2099,12,31)),AND(ISNUMBER(G148),G148&gt;=DATE(1950,1,1),G148&lt;=DATE(2099,12,31))),G148&lt;F148,FALSE),AND(H148="Closed",LEN(I148)=0),AND(LEN(I148)&gt;0,NOT(AND(ISNUMBER(I148),I148&gt;=DATE(1950,1,1),I148&lt;=DATE(2099,12,31)))),IF(AND(AND(ISNUMBER(I148),I148&gt;=DATE(1950,1,1),I148&lt;=DATE(2099,12,31)),AND(ISNUMBER(F148),F148&gt;=DATE(1950,1,1),F148&lt;=DATE(2099,12,31))),I148&lt;F148,FALSE)),"Check inputs","OK"))))</f>
        <v/>
      </c>
    </row>
    <row r="149" spans="1:12" x14ac:dyDescent="0.25">
      <c r="A149" s="16"/>
      <c r="B149" s="18"/>
      <c r="C149" s="18"/>
      <c r="D149" s="16"/>
      <c r="E149" s="16"/>
      <c r="F149" s="17"/>
      <c r="G149" s="17"/>
      <c r="H149" s="16"/>
      <c r="I149" s="17"/>
      <c r="J149" s="20" t="str">
        <f>IF(NOT(COUNTA(A149:I149)&gt;0),"",IF(NOT(AND(ISNUMBER(F149),F149&gt;=DATE(1950,1,1),F149&lt;=DATE(2099,12,31))),"",IF(H149="Closed",IF(AND(ISNUMBER(I149),I149&gt;=DATE(1950,1,1),I149&lt;=DATE(2099,12,31)),I149-F149,""),IF(AND(ISNUMBER(Dashboard!$B$4),Dashboard!$B$4&gt;=DATE(1950,1,1),Dashboard!$B$4&lt;=DATE(2099,12,31)),Dashboard!$B$4-F149,""))))</f>
        <v/>
      </c>
      <c r="K149" s="22" t="str">
        <f>IF(NOT(COUNTA(A149:I149)&gt;0),"",IF(OR(NOT(AND(ISNUMBER(G149),G149&gt;=DATE(1950,1,1),G149&lt;=DATE(2099,12,31))),NOT(AND(ISNUMBER(Dashboard!$B$4),Dashboard!$B$4&gt;=DATE(1950,1,1),Dashboard!$B$4&lt;=DATE(2099,12,31)))),"",IF(AND(H149&lt;&gt;"Closed",G149&lt;Dashboard!$B$4),"Yes","No")))</f>
        <v/>
      </c>
      <c r="L149" s="22" t="str">
        <f>IF(NOT(COUNTA(A149:I149)&gt;0),"",IF(LEN(A149)=0,"Check ID",IF(SUMPRODUCT(--($A$2:$A$501=A149))&gt;1,"Duplicate ID",IF(OR(LEN(B149)=0,LEN(C149)=0,LEN(E149)=0,NOT(OR(D149="Mechanical",D149="Electrical",D149="Plumbing",D149="Controls",D149="Other")),NOT(AND(ISNUMBER(F149),F149&gt;=DATE(1950,1,1),F149&lt;=DATE(2099,12,31))),NOT(AND(ISNUMBER(G149),G149&gt;=DATE(1950,1,1),G149&lt;=DATE(2099,12,31))),NOT(OR(H149="Open",H149="Ready for review",H149="Closed")),IF(AND(AND(ISNUMBER(F149),F149&gt;=DATE(1950,1,1),F149&lt;=DATE(2099,12,31)),AND(ISNUMBER(G149),G149&gt;=DATE(1950,1,1),G149&lt;=DATE(2099,12,31))),G149&lt;F149,FALSE),AND(H149="Closed",LEN(I149)=0),AND(LEN(I149)&gt;0,NOT(AND(ISNUMBER(I149),I149&gt;=DATE(1950,1,1),I149&lt;=DATE(2099,12,31)))),IF(AND(AND(ISNUMBER(I149),I149&gt;=DATE(1950,1,1),I149&lt;=DATE(2099,12,31)),AND(ISNUMBER(F149),F149&gt;=DATE(1950,1,1),F149&lt;=DATE(2099,12,31))),I149&lt;F149,FALSE)),"Check inputs","OK"))))</f>
        <v/>
      </c>
    </row>
    <row r="150" spans="1:12" x14ac:dyDescent="0.25">
      <c r="A150" s="16"/>
      <c r="B150" s="18"/>
      <c r="C150" s="18"/>
      <c r="D150" s="16"/>
      <c r="E150" s="16"/>
      <c r="F150" s="17"/>
      <c r="G150" s="17"/>
      <c r="H150" s="16"/>
      <c r="I150" s="17"/>
      <c r="J150" s="20" t="str">
        <f>IF(NOT(COUNTA(A150:I150)&gt;0),"",IF(NOT(AND(ISNUMBER(F150),F150&gt;=DATE(1950,1,1),F150&lt;=DATE(2099,12,31))),"",IF(H150="Closed",IF(AND(ISNUMBER(I150),I150&gt;=DATE(1950,1,1),I150&lt;=DATE(2099,12,31)),I150-F150,""),IF(AND(ISNUMBER(Dashboard!$B$4),Dashboard!$B$4&gt;=DATE(1950,1,1),Dashboard!$B$4&lt;=DATE(2099,12,31)),Dashboard!$B$4-F150,""))))</f>
        <v/>
      </c>
      <c r="K150" s="22" t="str">
        <f>IF(NOT(COUNTA(A150:I150)&gt;0),"",IF(OR(NOT(AND(ISNUMBER(G150),G150&gt;=DATE(1950,1,1),G150&lt;=DATE(2099,12,31))),NOT(AND(ISNUMBER(Dashboard!$B$4),Dashboard!$B$4&gt;=DATE(1950,1,1),Dashboard!$B$4&lt;=DATE(2099,12,31)))),"",IF(AND(H150&lt;&gt;"Closed",G150&lt;Dashboard!$B$4),"Yes","No")))</f>
        <v/>
      </c>
      <c r="L150" s="22" t="str">
        <f>IF(NOT(COUNTA(A150:I150)&gt;0),"",IF(LEN(A150)=0,"Check ID",IF(SUMPRODUCT(--($A$2:$A$501=A150))&gt;1,"Duplicate ID",IF(OR(LEN(B150)=0,LEN(C150)=0,LEN(E150)=0,NOT(OR(D150="Mechanical",D150="Electrical",D150="Plumbing",D150="Controls",D150="Other")),NOT(AND(ISNUMBER(F150),F150&gt;=DATE(1950,1,1),F150&lt;=DATE(2099,12,31))),NOT(AND(ISNUMBER(G150),G150&gt;=DATE(1950,1,1),G150&lt;=DATE(2099,12,31))),NOT(OR(H150="Open",H150="Ready for review",H150="Closed")),IF(AND(AND(ISNUMBER(F150),F150&gt;=DATE(1950,1,1),F150&lt;=DATE(2099,12,31)),AND(ISNUMBER(G150),G150&gt;=DATE(1950,1,1),G150&lt;=DATE(2099,12,31))),G150&lt;F150,FALSE),AND(H150="Closed",LEN(I150)=0),AND(LEN(I150)&gt;0,NOT(AND(ISNUMBER(I150),I150&gt;=DATE(1950,1,1),I150&lt;=DATE(2099,12,31)))),IF(AND(AND(ISNUMBER(I150),I150&gt;=DATE(1950,1,1),I150&lt;=DATE(2099,12,31)),AND(ISNUMBER(F150),F150&gt;=DATE(1950,1,1),F150&lt;=DATE(2099,12,31))),I150&lt;F150,FALSE)),"Check inputs","OK"))))</f>
        <v/>
      </c>
    </row>
    <row r="151" spans="1:12" x14ac:dyDescent="0.25">
      <c r="A151" s="16"/>
      <c r="B151" s="18"/>
      <c r="C151" s="18"/>
      <c r="D151" s="16"/>
      <c r="E151" s="16"/>
      <c r="F151" s="17"/>
      <c r="G151" s="17"/>
      <c r="H151" s="16"/>
      <c r="I151" s="17"/>
      <c r="J151" s="20" t="str">
        <f>IF(NOT(COUNTA(A151:I151)&gt;0),"",IF(NOT(AND(ISNUMBER(F151),F151&gt;=DATE(1950,1,1),F151&lt;=DATE(2099,12,31))),"",IF(H151="Closed",IF(AND(ISNUMBER(I151),I151&gt;=DATE(1950,1,1),I151&lt;=DATE(2099,12,31)),I151-F151,""),IF(AND(ISNUMBER(Dashboard!$B$4),Dashboard!$B$4&gt;=DATE(1950,1,1),Dashboard!$B$4&lt;=DATE(2099,12,31)),Dashboard!$B$4-F151,""))))</f>
        <v/>
      </c>
      <c r="K151" s="22" t="str">
        <f>IF(NOT(COUNTA(A151:I151)&gt;0),"",IF(OR(NOT(AND(ISNUMBER(G151),G151&gt;=DATE(1950,1,1),G151&lt;=DATE(2099,12,31))),NOT(AND(ISNUMBER(Dashboard!$B$4),Dashboard!$B$4&gt;=DATE(1950,1,1),Dashboard!$B$4&lt;=DATE(2099,12,31)))),"",IF(AND(H151&lt;&gt;"Closed",G151&lt;Dashboard!$B$4),"Yes","No")))</f>
        <v/>
      </c>
      <c r="L151" s="22" t="str">
        <f>IF(NOT(COUNTA(A151:I151)&gt;0),"",IF(LEN(A151)=0,"Check ID",IF(SUMPRODUCT(--($A$2:$A$501=A151))&gt;1,"Duplicate ID",IF(OR(LEN(B151)=0,LEN(C151)=0,LEN(E151)=0,NOT(OR(D151="Mechanical",D151="Electrical",D151="Plumbing",D151="Controls",D151="Other")),NOT(AND(ISNUMBER(F151),F151&gt;=DATE(1950,1,1),F151&lt;=DATE(2099,12,31))),NOT(AND(ISNUMBER(G151),G151&gt;=DATE(1950,1,1),G151&lt;=DATE(2099,12,31))),NOT(OR(H151="Open",H151="Ready for review",H151="Closed")),IF(AND(AND(ISNUMBER(F151),F151&gt;=DATE(1950,1,1),F151&lt;=DATE(2099,12,31)),AND(ISNUMBER(G151),G151&gt;=DATE(1950,1,1),G151&lt;=DATE(2099,12,31))),G151&lt;F151,FALSE),AND(H151="Closed",LEN(I151)=0),AND(LEN(I151)&gt;0,NOT(AND(ISNUMBER(I151),I151&gt;=DATE(1950,1,1),I151&lt;=DATE(2099,12,31)))),IF(AND(AND(ISNUMBER(I151),I151&gt;=DATE(1950,1,1),I151&lt;=DATE(2099,12,31)),AND(ISNUMBER(F151),F151&gt;=DATE(1950,1,1),F151&lt;=DATE(2099,12,31))),I151&lt;F151,FALSE)),"Check inputs","OK"))))</f>
        <v/>
      </c>
    </row>
    <row r="152" spans="1:12" x14ac:dyDescent="0.25">
      <c r="A152" s="16"/>
      <c r="B152" s="18"/>
      <c r="C152" s="18"/>
      <c r="D152" s="16"/>
      <c r="E152" s="16"/>
      <c r="F152" s="17"/>
      <c r="G152" s="17"/>
      <c r="H152" s="16"/>
      <c r="I152" s="17"/>
      <c r="J152" s="20" t="str">
        <f>IF(NOT(COUNTA(A152:I152)&gt;0),"",IF(NOT(AND(ISNUMBER(F152),F152&gt;=DATE(1950,1,1),F152&lt;=DATE(2099,12,31))),"",IF(H152="Closed",IF(AND(ISNUMBER(I152),I152&gt;=DATE(1950,1,1),I152&lt;=DATE(2099,12,31)),I152-F152,""),IF(AND(ISNUMBER(Dashboard!$B$4),Dashboard!$B$4&gt;=DATE(1950,1,1),Dashboard!$B$4&lt;=DATE(2099,12,31)),Dashboard!$B$4-F152,""))))</f>
        <v/>
      </c>
      <c r="K152" s="22" t="str">
        <f>IF(NOT(COUNTA(A152:I152)&gt;0),"",IF(OR(NOT(AND(ISNUMBER(G152),G152&gt;=DATE(1950,1,1),G152&lt;=DATE(2099,12,31))),NOT(AND(ISNUMBER(Dashboard!$B$4),Dashboard!$B$4&gt;=DATE(1950,1,1),Dashboard!$B$4&lt;=DATE(2099,12,31)))),"",IF(AND(H152&lt;&gt;"Closed",G152&lt;Dashboard!$B$4),"Yes","No")))</f>
        <v/>
      </c>
      <c r="L152" s="22" t="str">
        <f>IF(NOT(COUNTA(A152:I152)&gt;0),"",IF(LEN(A152)=0,"Check ID",IF(SUMPRODUCT(--($A$2:$A$501=A152))&gt;1,"Duplicate ID",IF(OR(LEN(B152)=0,LEN(C152)=0,LEN(E152)=0,NOT(OR(D152="Mechanical",D152="Electrical",D152="Plumbing",D152="Controls",D152="Other")),NOT(AND(ISNUMBER(F152),F152&gt;=DATE(1950,1,1),F152&lt;=DATE(2099,12,31))),NOT(AND(ISNUMBER(G152),G152&gt;=DATE(1950,1,1),G152&lt;=DATE(2099,12,31))),NOT(OR(H152="Open",H152="Ready for review",H152="Closed")),IF(AND(AND(ISNUMBER(F152),F152&gt;=DATE(1950,1,1),F152&lt;=DATE(2099,12,31)),AND(ISNUMBER(G152),G152&gt;=DATE(1950,1,1),G152&lt;=DATE(2099,12,31))),G152&lt;F152,FALSE),AND(H152="Closed",LEN(I152)=0),AND(LEN(I152)&gt;0,NOT(AND(ISNUMBER(I152),I152&gt;=DATE(1950,1,1),I152&lt;=DATE(2099,12,31)))),IF(AND(AND(ISNUMBER(I152),I152&gt;=DATE(1950,1,1),I152&lt;=DATE(2099,12,31)),AND(ISNUMBER(F152),F152&gt;=DATE(1950,1,1),F152&lt;=DATE(2099,12,31))),I152&lt;F152,FALSE)),"Check inputs","OK"))))</f>
        <v/>
      </c>
    </row>
    <row r="153" spans="1:12" x14ac:dyDescent="0.25">
      <c r="A153" s="16"/>
      <c r="B153" s="18"/>
      <c r="C153" s="18"/>
      <c r="D153" s="16"/>
      <c r="E153" s="16"/>
      <c r="F153" s="17"/>
      <c r="G153" s="17"/>
      <c r="H153" s="16"/>
      <c r="I153" s="17"/>
      <c r="J153" s="20" t="str">
        <f>IF(NOT(COUNTA(A153:I153)&gt;0),"",IF(NOT(AND(ISNUMBER(F153),F153&gt;=DATE(1950,1,1),F153&lt;=DATE(2099,12,31))),"",IF(H153="Closed",IF(AND(ISNUMBER(I153),I153&gt;=DATE(1950,1,1),I153&lt;=DATE(2099,12,31)),I153-F153,""),IF(AND(ISNUMBER(Dashboard!$B$4),Dashboard!$B$4&gt;=DATE(1950,1,1),Dashboard!$B$4&lt;=DATE(2099,12,31)),Dashboard!$B$4-F153,""))))</f>
        <v/>
      </c>
      <c r="K153" s="22" t="str">
        <f>IF(NOT(COUNTA(A153:I153)&gt;0),"",IF(OR(NOT(AND(ISNUMBER(G153),G153&gt;=DATE(1950,1,1),G153&lt;=DATE(2099,12,31))),NOT(AND(ISNUMBER(Dashboard!$B$4),Dashboard!$B$4&gt;=DATE(1950,1,1),Dashboard!$B$4&lt;=DATE(2099,12,31)))),"",IF(AND(H153&lt;&gt;"Closed",G153&lt;Dashboard!$B$4),"Yes","No")))</f>
        <v/>
      </c>
      <c r="L153" s="22" t="str">
        <f>IF(NOT(COUNTA(A153:I153)&gt;0),"",IF(LEN(A153)=0,"Check ID",IF(SUMPRODUCT(--($A$2:$A$501=A153))&gt;1,"Duplicate ID",IF(OR(LEN(B153)=0,LEN(C153)=0,LEN(E153)=0,NOT(OR(D153="Mechanical",D153="Electrical",D153="Plumbing",D153="Controls",D153="Other")),NOT(AND(ISNUMBER(F153),F153&gt;=DATE(1950,1,1),F153&lt;=DATE(2099,12,31))),NOT(AND(ISNUMBER(G153),G153&gt;=DATE(1950,1,1),G153&lt;=DATE(2099,12,31))),NOT(OR(H153="Open",H153="Ready for review",H153="Closed")),IF(AND(AND(ISNUMBER(F153),F153&gt;=DATE(1950,1,1),F153&lt;=DATE(2099,12,31)),AND(ISNUMBER(G153),G153&gt;=DATE(1950,1,1),G153&lt;=DATE(2099,12,31))),G153&lt;F153,FALSE),AND(H153="Closed",LEN(I153)=0),AND(LEN(I153)&gt;0,NOT(AND(ISNUMBER(I153),I153&gt;=DATE(1950,1,1),I153&lt;=DATE(2099,12,31)))),IF(AND(AND(ISNUMBER(I153),I153&gt;=DATE(1950,1,1),I153&lt;=DATE(2099,12,31)),AND(ISNUMBER(F153),F153&gt;=DATE(1950,1,1),F153&lt;=DATE(2099,12,31))),I153&lt;F153,FALSE)),"Check inputs","OK"))))</f>
        <v/>
      </c>
    </row>
    <row r="154" spans="1:12" x14ac:dyDescent="0.25">
      <c r="A154" s="16"/>
      <c r="B154" s="18"/>
      <c r="C154" s="18"/>
      <c r="D154" s="16"/>
      <c r="E154" s="16"/>
      <c r="F154" s="17"/>
      <c r="G154" s="17"/>
      <c r="H154" s="16"/>
      <c r="I154" s="17"/>
      <c r="J154" s="20" t="str">
        <f>IF(NOT(COUNTA(A154:I154)&gt;0),"",IF(NOT(AND(ISNUMBER(F154),F154&gt;=DATE(1950,1,1),F154&lt;=DATE(2099,12,31))),"",IF(H154="Closed",IF(AND(ISNUMBER(I154),I154&gt;=DATE(1950,1,1),I154&lt;=DATE(2099,12,31)),I154-F154,""),IF(AND(ISNUMBER(Dashboard!$B$4),Dashboard!$B$4&gt;=DATE(1950,1,1),Dashboard!$B$4&lt;=DATE(2099,12,31)),Dashboard!$B$4-F154,""))))</f>
        <v/>
      </c>
      <c r="K154" s="22" t="str">
        <f>IF(NOT(COUNTA(A154:I154)&gt;0),"",IF(OR(NOT(AND(ISNUMBER(G154),G154&gt;=DATE(1950,1,1),G154&lt;=DATE(2099,12,31))),NOT(AND(ISNUMBER(Dashboard!$B$4),Dashboard!$B$4&gt;=DATE(1950,1,1),Dashboard!$B$4&lt;=DATE(2099,12,31)))),"",IF(AND(H154&lt;&gt;"Closed",G154&lt;Dashboard!$B$4),"Yes","No")))</f>
        <v/>
      </c>
      <c r="L154" s="22" t="str">
        <f>IF(NOT(COUNTA(A154:I154)&gt;0),"",IF(LEN(A154)=0,"Check ID",IF(SUMPRODUCT(--($A$2:$A$501=A154))&gt;1,"Duplicate ID",IF(OR(LEN(B154)=0,LEN(C154)=0,LEN(E154)=0,NOT(OR(D154="Mechanical",D154="Electrical",D154="Plumbing",D154="Controls",D154="Other")),NOT(AND(ISNUMBER(F154),F154&gt;=DATE(1950,1,1),F154&lt;=DATE(2099,12,31))),NOT(AND(ISNUMBER(G154),G154&gt;=DATE(1950,1,1),G154&lt;=DATE(2099,12,31))),NOT(OR(H154="Open",H154="Ready for review",H154="Closed")),IF(AND(AND(ISNUMBER(F154),F154&gt;=DATE(1950,1,1),F154&lt;=DATE(2099,12,31)),AND(ISNUMBER(G154),G154&gt;=DATE(1950,1,1),G154&lt;=DATE(2099,12,31))),G154&lt;F154,FALSE),AND(H154="Closed",LEN(I154)=0),AND(LEN(I154)&gt;0,NOT(AND(ISNUMBER(I154),I154&gt;=DATE(1950,1,1),I154&lt;=DATE(2099,12,31)))),IF(AND(AND(ISNUMBER(I154),I154&gt;=DATE(1950,1,1),I154&lt;=DATE(2099,12,31)),AND(ISNUMBER(F154),F154&gt;=DATE(1950,1,1),F154&lt;=DATE(2099,12,31))),I154&lt;F154,FALSE)),"Check inputs","OK"))))</f>
        <v/>
      </c>
    </row>
    <row r="155" spans="1:12" x14ac:dyDescent="0.25">
      <c r="A155" s="16"/>
      <c r="B155" s="18"/>
      <c r="C155" s="18"/>
      <c r="D155" s="16"/>
      <c r="E155" s="16"/>
      <c r="F155" s="17"/>
      <c r="G155" s="17"/>
      <c r="H155" s="16"/>
      <c r="I155" s="17"/>
      <c r="J155" s="20" t="str">
        <f>IF(NOT(COUNTA(A155:I155)&gt;0),"",IF(NOT(AND(ISNUMBER(F155),F155&gt;=DATE(1950,1,1),F155&lt;=DATE(2099,12,31))),"",IF(H155="Closed",IF(AND(ISNUMBER(I155),I155&gt;=DATE(1950,1,1),I155&lt;=DATE(2099,12,31)),I155-F155,""),IF(AND(ISNUMBER(Dashboard!$B$4),Dashboard!$B$4&gt;=DATE(1950,1,1),Dashboard!$B$4&lt;=DATE(2099,12,31)),Dashboard!$B$4-F155,""))))</f>
        <v/>
      </c>
      <c r="K155" s="22" t="str">
        <f>IF(NOT(COUNTA(A155:I155)&gt;0),"",IF(OR(NOT(AND(ISNUMBER(G155),G155&gt;=DATE(1950,1,1),G155&lt;=DATE(2099,12,31))),NOT(AND(ISNUMBER(Dashboard!$B$4),Dashboard!$B$4&gt;=DATE(1950,1,1),Dashboard!$B$4&lt;=DATE(2099,12,31)))),"",IF(AND(H155&lt;&gt;"Closed",G155&lt;Dashboard!$B$4),"Yes","No")))</f>
        <v/>
      </c>
      <c r="L155" s="22" t="str">
        <f>IF(NOT(COUNTA(A155:I155)&gt;0),"",IF(LEN(A155)=0,"Check ID",IF(SUMPRODUCT(--($A$2:$A$501=A155))&gt;1,"Duplicate ID",IF(OR(LEN(B155)=0,LEN(C155)=0,LEN(E155)=0,NOT(OR(D155="Mechanical",D155="Electrical",D155="Plumbing",D155="Controls",D155="Other")),NOT(AND(ISNUMBER(F155),F155&gt;=DATE(1950,1,1),F155&lt;=DATE(2099,12,31))),NOT(AND(ISNUMBER(G155),G155&gt;=DATE(1950,1,1),G155&lt;=DATE(2099,12,31))),NOT(OR(H155="Open",H155="Ready for review",H155="Closed")),IF(AND(AND(ISNUMBER(F155),F155&gt;=DATE(1950,1,1),F155&lt;=DATE(2099,12,31)),AND(ISNUMBER(G155),G155&gt;=DATE(1950,1,1),G155&lt;=DATE(2099,12,31))),G155&lt;F155,FALSE),AND(H155="Closed",LEN(I155)=0),AND(LEN(I155)&gt;0,NOT(AND(ISNUMBER(I155),I155&gt;=DATE(1950,1,1),I155&lt;=DATE(2099,12,31)))),IF(AND(AND(ISNUMBER(I155),I155&gt;=DATE(1950,1,1),I155&lt;=DATE(2099,12,31)),AND(ISNUMBER(F155),F155&gt;=DATE(1950,1,1),F155&lt;=DATE(2099,12,31))),I155&lt;F155,FALSE)),"Check inputs","OK"))))</f>
        <v/>
      </c>
    </row>
    <row r="156" spans="1:12" x14ac:dyDescent="0.25">
      <c r="A156" s="16"/>
      <c r="B156" s="18"/>
      <c r="C156" s="18"/>
      <c r="D156" s="16"/>
      <c r="E156" s="16"/>
      <c r="F156" s="17"/>
      <c r="G156" s="17"/>
      <c r="H156" s="16"/>
      <c r="I156" s="17"/>
      <c r="J156" s="20" t="str">
        <f>IF(NOT(COUNTA(A156:I156)&gt;0),"",IF(NOT(AND(ISNUMBER(F156),F156&gt;=DATE(1950,1,1),F156&lt;=DATE(2099,12,31))),"",IF(H156="Closed",IF(AND(ISNUMBER(I156),I156&gt;=DATE(1950,1,1),I156&lt;=DATE(2099,12,31)),I156-F156,""),IF(AND(ISNUMBER(Dashboard!$B$4),Dashboard!$B$4&gt;=DATE(1950,1,1),Dashboard!$B$4&lt;=DATE(2099,12,31)),Dashboard!$B$4-F156,""))))</f>
        <v/>
      </c>
      <c r="K156" s="22" t="str">
        <f>IF(NOT(COUNTA(A156:I156)&gt;0),"",IF(OR(NOT(AND(ISNUMBER(G156),G156&gt;=DATE(1950,1,1),G156&lt;=DATE(2099,12,31))),NOT(AND(ISNUMBER(Dashboard!$B$4),Dashboard!$B$4&gt;=DATE(1950,1,1),Dashboard!$B$4&lt;=DATE(2099,12,31)))),"",IF(AND(H156&lt;&gt;"Closed",G156&lt;Dashboard!$B$4),"Yes","No")))</f>
        <v/>
      </c>
      <c r="L156" s="22" t="str">
        <f>IF(NOT(COUNTA(A156:I156)&gt;0),"",IF(LEN(A156)=0,"Check ID",IF(SUMPRODUCT(--($A$2:$A$501=A156))&gt;1,"Duplicate ID",IF(OR(LEN(B156)=0,LEN(C156)=0,LEN(E156)=0,NOT(OR(D156="Mechanical",D156="Electrical",D156="Plumbing",D156="Controls",D156="Other")),NOT(AND(ISNUMBER(F156),F156&gt;=DATE(1950,1,1),F156&lt;=DATE(2099,12,31))),NOT(AND(ISNUMBER(G156),G156&gt;=DATE(1950,1,1),G156&lt;=DATE(2099,12,31))),NOT(OR(H156="Open",H156="Ready for review",H156="Closed")),IF(AND(AND(ISNUMBER(F156),F156&gt;=DATE(1950,1,1),F156&lt;=DATE(2099,12,31)),AND(ISNUMBER(G156),G156&gt;=DATE(1950,1,1),G156&lt;=DATE(2099,12,31))),G156&lt;F156,FALSE),AND(H156="Closed",LEN(I156)=0),AND(LEN(I156)&gt;0,NOT(AND(ISNUMBER(I156),I156&gt;=DATE(1950,1,1),I156&lt;=DATE(2099,12,31)))),IF(AND(AND(ISNUMBER(I156),I156&gt;=DATE(1950,1,1),I156&lt;=DATE(2099,12,31)),AND(ISNUMBER(F156),F156&gt;=DATE(1950,1,1),F156&lt;=DATE(2099,12,31))),I156&lt;F156,FALSE)),"Check inputs","OK"))))</f>
        <v/>
      </c>
    </row>
    <row r="157" spans="1:12" x14ac:dyDescent="0.25">
      <c r="A157" s="16"/>
      <c r="B157" s="18"/>
      <c r="C157" s="18"/>
      <c r="D157" s="16"/>
      <c r="E157" s="16"/>
      <c r="F157" s="17"/>
      <c r="G157" s="17"/>
      <c r="H157" s="16"/>
      <c r="I157" s="17"/>
      <c r="J157" s="20" t="str">
        <f>IF(NOT(COUNTA(A157:I157)&gt;0),"",IF(NOT(AND(ISNUMBER(F157),F157&gt;=DATE(1950,1,1),F157&lt;=DATE(2099,12,31))),"",IF(H157="Closed",IF(AND(ISNUMBER(I157),I157&gt;=DATE(1950,1,1),I157&lt;=DATE(2099,12,31)),I157-F157,""),IF(AND(ISNUMBER(Dashboard!$B$4),Dashboard!$B$4&gt;=DATE(1950,1,1),Dashboard!$B$4&lt;=DATE(2099,12,31)),Dashboard!$B$4-F157,""))))</f>
        <v/>
      </c>
      <c r="K157" s="22" t="str">
        <f>IF(NOT(COUNTA(A157:I157)&gt;0),"",IF(OR(NOT(AND(ISNUMBER(G157),G157&gt;=DATE(1950,1,1),G157&lt;=DATE(2099,12,31))),NOT(AND(ISNUMBER(Dashboard!$B$4),Dashboard!$B$4&gt;=DATE(1950,1,1),Dashboard!$B$4&lt;=DATE(2099,12,31)))),"",IF(AND(H157&lt;&gt;"Closed",G157&lt;Dashboard!$B$4),"Yes","No")))</f>
        <v/>
      </c>
      <c r="L157" s="22" t="str">
        <f>IF(NOT(COUNTA(A157:I157)&gt;0),"",IF(LEN(A157)=0,"Check ID",IF(SUMPRODUCT(--($A$2:$A$501=A157))&gt;1,"Duplicate ID",IF(OR(LEN(B157)=0,LEN(C157)=0,LEN(E157)=0,NOT(OR(D157="Mechanical",D157="Electrical",D157="Plumbing",D157="Controls",D157="Other")),NOT(AND(ISNUMBER(F157),F157&gt;=DATE(1950,1,1),F157&lt;=DATE(2099,12,31))),NOT(AND(ISNUMBER(G157),G157&gt;=DATE(1950,1,1),G157&lt;=DATE(2099,12,31))),NOT(OR(H157="Open",H157="Ready for review",H157="Closed")),IF(AND(AND(ISNUMBER(F157),F157&gt;=DATE(1950,1,1),F157&lt;=DATE(2099,12,31)),AND(ISNUMBER(G157),G157&gt;=DATE(1950,1,1),G157&lt;=DATE(2099,12,31))),G157&lt;F157,FALSE),AND(H157="Closed",LEN(I157)=0),AND(LEN(I157)&gt;0,NOT(AND(ISNUMBER(I157),I157&gt;=DATE(1950,1,1),I157&lt;=DATE(2099,12,31)))),IF(AND(AND(ISNUMBER(I157),I157&gt;=DATE(1950,1,1),I157&lt;=DATE(2099,12,31)),AND(ISNUMBER(F157),F157&gt;=DATE(1950,1,1),F157&lt;=DATE(2099,12,31))),I157&lt;F157,FALSE)),"Check inputs","OK"))))</f>
        <v/>
      </c>
    </row>
    <row r="158" spans="1:12" x14ac:dyDescent="0.25">
      <c r="A158" s="16"/>
      <c r="B158" s="18"/>
      <c r="C158" s="18"/>
      <c r="D158" s="16"/>
      <c r="E158" s="16"/>
      <c r="F158" s="17"/>
      <c r="G158" s="17"/>
      <c r="H158" s="16"/>
      <c r="I158" s="17"/>
      <c r="J158" s="20" t="str">
        <f>IF(NOT(COUNTA(A158:I158)&gt;0),"",IF(NOT(AND(ISNUMBER(F158),F158&gt;=DATE(1950,1,1),F158&lt;=DATE(2099,12,31))),"",IF(H158="Closed",IF(AND(ISNUMBER(I158),I158&gt;=DATE(1950,1,1),I158&lt;=DATE(2099,12,31)),I158-F158,""),IF(AND(ISNUMBER(Dashboard!$B$4),Dashboard!$B$4&gt;=DATE(1950,1,1),Dashboard!$B$4&lt;=DATE(2099,12,31)),Dashboard!$B$4-F158,""))))</f>
        <v/>
      </c>
      <c r="K158" s="22" t="str">
        <f>IF(NOT(COUNTA(A158:I158)&gt;0),"",IF(OR(NOT(AND(ISNUMBER(G158),G158&gt;=DATE(1950,1,1),G158&lt;=DATE(2099,12,31))),NOT(AND(ISNUMBER(Dashboard!$B$4),Dashboard!$B$4&gt;=DATE(1950,1,1),Dashboard!$B$4&lt;=DATE(2099,12,31)))),"",IF(AND(H158&lt;&gt;"Closed",G158&lt;Dashboard!$B$4),"Yes","No")))</f>
        <v/>
      </c>
      <c r="L158" s="22" t="str">
        <f>IF(NOT(COUNTA(A158:I158)&gt;0),"",IF(LEN(A158)=0,"Check ID",IF(SUMPRODUCT(--($A$2:$A$501=A158))&gt;1,"Duplicate ID",IF(OR(LEN(B158)=0,LEN(C158)=0,LEN(E158)=0,NOT(OR(D158="Mechanical",D158="Electrical",D158="Plumbing",D158="Controls",D158="Other")),NOT(AND(ISNUMBER(F158),F158&gt;=DATE(1950,1,1),F158&lt;=DATE(2099,12,31))),NOT(AND(ISNUMBER(G158),G158&gt;=DATE(1950,1,1),G158&lt;=DATE(2099,12,31))),NOT(OR(H158="Open",H158="Ready for review",H158="Closed")),IF(AND(AND(ISNUMBER(F158),F158&gt;=DATE(1950,1,1),F158&lt;=DATE(2099,12,31)),AND(ISNUMBER(G158),G158&gt;=DATE(1950,1,1),G158&lt;=DATE(2099,12,31))),G158&lt;F158,FALSE),AND(H158="Closed",LEN(I158)=0),AND(LEN(I158)&gt;0,NOT(AND(ISNUMBER(I158),I158&gt;=DATE(1950,1,1),I158&lt;=DATE(2099,12,31)))),IF(AND(AND(ISNUMBER(I158),I158&gt;=DATE(1950,1,1),I158&lt;=DATE(2099,12,31)),AND(ISNUMBER(F158),F158&gt;=DATE(1950,1,1),F158&lt;=DATE(2099,12,31))),I158&lt;F158,FALSE)),"Check inputs","OK"))))</f>
        <v/>
      </c>
    </row>
    <row r="159" spans="1:12" x14ac:dyDescent="0.25">
      <c r="A159" s="16"/>
      <c r="B159" s="18"/>
      <c r="C159" s="18"/>
      <c r="D159" s="16"/>
      <c r="E159" s="16"/>
      <c r="F159" s="17"/>
      <c r="G159" s="17"/>
      <c r="H159" s="16"/>
      <c r="I159" s="17"/>
      <c r="J159" s="20" t="str">
        <f>IF(NOT(COUNTA(A159:I159)&gt;0),"",IF(NOT(AND(ISNUMBER(F159),F159&gt;=DATE(1950,1,1),F159&lt;=DATE(2099,12,31))),"",IF(H159="Closed",IF(AND(ISNUMBER(I159),I159&gt;=DATE(1950,1,1),I159&lt;=DATE(2099,12,31)),I159-F159,""),IF(AND(ISNUMBER(Dashboard!$B$4),Dashboard!$B$4&gt;=DATE(1950,1,1),Dashboard!$B$4&lt;=DATE(2099,12,31)),Dashboard!$B$4-F159,""))))</f>
        <v/>
      </c>
      <c r="K159" s="22" t="str">
        <f>IF(NOT(COUNTA(A159:I159)&gt;0),"",IF(OR(NOT(AND(ISNUMBER(G159),G159&gt;=DATE(1950,1,1),G159&lt;=DATE(2099,12,31))),NOT(AND(ISNUMBER(Dashboard!$B$4),Dashboard!$B$4&gt;=DATE(1950,1,1),Dashboard!$B$4&lt;=DATE(2099,12,31)))),"",IF(AND(H159&lt;&gt;"Closed",G159&lt;Dashboard!$B$4),"Yes","No")))</f>
        <v/>
      </c>
      <c r="L159" s="22" t="str">
        <f>IF(NOT(COUNTA(A159:I159)&gt;0),"",IF(LEN(A159)=0,"Check ID",IF(SUMPRODUCT(--($A$2:$A$501=A159))&gt;1,"Duplicate ID",IF(OR(LEN(B159)=0,LEN(C159)=0,LEN(E159)=0,NOT(OR(D159="Mechanical",D159="Electrical",D159="Plumbing",D159="Controls",D159="Other")),NOT(AND(ISNUMBER(F159),F159&gt;=DATE(1950,1,1),F159&lt;=DATE(2099,12,31))),NOT(AND(ISNUMBER(G159),G159&gt;=DATE(1950,1,1),G159&lt;=DATE(2099,12,31))),NOT(OR(H159="Open",H159="Ready for review",H159="Closed")),IF(AND(AND(ISNUMBER(F159),F159&gt;=DATE(1950,1,1),F159&lt;=DATE(2099,12,31)),AND(ISNUMBER(G159),G159&gt;=DATE(1950,1,1),G159&lt;=DATE(2099,12,31))),G159&lt;F159,FALSE),AND(H159="Closed",LEN(I159)=0),AND(LEN(I159)&gt;0,NOT(AND(ISNUMBER(I159),I159&gt;=DATE(1950,1,1),I159&lt;=DATE(2099,12,31)))),IF(AND(AND(ISNUMBER(I159),I159&gt;=DATE(1950,1,1),I159&lt;=DATE(2099,12,31)),AND(ISNUMBER(F159),F159&gt;=DATE(1950,1,1),F159&lt;=DATE(2099,12,31))),I159&lt;F159,FALSE)),"Check inputs","OK"))))</f>
        <v/>
      </c>
    </row>
    <row r="160" spans="1:12" x14ac:dyDescent="0.25">
      <c r="A160" s="16"/>
      <c r="B160" s="18"/>
      <c r="C160" s="18"/>
      <c r="D160" s="16"/>
      <c r="E160" s="16"/>
      <c r="F160" s="17"/>
      <c r="G160" s="17"/>
      <c r="H160" s="16"/>
      <c r="I160" s="17"/>
      <c r="J160" s="20" t="str">
        <f>IF(NOT(COUNTA(A160:I160)&gt;0),"",IF(NOT(AND(ISNUMBER(F160),F160&gt;=DATE(1950,1,1),F160&lt;=DATE(2099,12,31))),"",IF(H160="Closed",IF(AND(ISNUMBER(I160),I160&gt;=DATE(1950,1,1),I160&lt;=DATE(2099,12,31)),I160-F160,""),IF(AND(ISNUMBER(Dashboard!$B$4),Dashboard!$B$4&gt;=DATE(1950,1,1),Dashboard!$B$4&lt;=DATE(2099,12,31)),Dashboard!$B$4-F160,""))))</f>
        <v/>
      </c>
      <c r="K160" s="22" t="str">
        <f>IF(NOT(COUNTA(A160:I160)&gt;0),"",IF(OR(NOT(AND(ISNUMBER(G160),G160&gt;=DATE(1950,1,1),G160&lt;=DATE(2099,12,31))),NOT(AND(ISNUMBER(Dashboard!$B$4),Dashboard!$B$4&gt;=DATE(1950,1,1),Dashboard!$B$4&lt;=DATE(2099,12,31)))),"",IF(AND(H160&lt;&gt;"Closed",G160&lt;Dashboard!$B$4),"Yes","No")))</f>
        <v/>
      </c>
      <c r="L160" s="22" t="str">
        <f>IF(NOT(COUNTA(A160:I160)&gt;0),"",IF(LEN(A160)=0,"Check ID",IF(SUMPRODUCT(--($A$2:$A$501=A160))&gt;1,"Duplicate ID",IF(OR(LEN(B160)=0,LEN(C160)=0,LEN(E160)=0,NOT(OR(D160="Mechanical",D160="Electrical",D160="Plumbing",D160="Controls",D160="Other")),NOT(AND(ISNUMBER(F160),F160&gt;=DATE(1950,1,1),F160&lt;=DATE(2099,12,31))),NOT(AND(ISNUMBER(G160),G160&gt;=DATE(1950,1,1),G160&lt;=DATE(2099,12,31))),NOT(OR(H160="Open",H160="Ready for review",H160="Closed")),IF(AND(AND(ISNUMBER(F160),F160&gt;=DATE(1950,1,1),F160&lt;=DATE(2099,12,31)),AND(ISNUMBER(G160),G160&gt;=DATE(1950,1,1),G160&lt;=DATE(2099,12,31))),G160&lt;F160,FALSE),AND(H160="Closed",LEN(I160)=0),AND(LEN(I160)&gt;0,NOT(AND(ISNUMBER(I160),I160&gt;=DATE(1950,1,1),I160&lt;=DATE(2099,12,31)))),IF(AND(AND(ISNUMBER(I160),I160&gt;=DATE(1950,1,1),I160&lt;=DATE(2099,12,31)),AND(ISNUMBER(F160),F160&gt;=DATE(1950,1,1),F160&lt;=DATE(2099,12,31))),I160&lt;F160,FALSE)),"Check inputs","OK"))))</f>
        <v/>
      </c>
    </row>
    <row r="161" spans="1:12" x14ac:dyDescent="0.25">
      <c r="A161" s="16"/>
      <c r="B161" s="18"/>
      <c r="C161" s="18"/>
      <c r="D161" s="16"/>
      <c r="E161" s="16"/>
      <c r="F161" s="17"/>
      <c r="G161" s="17"/>
      <c r="H161" s="16"/>
      <c r="I161" s="17"/>
      <c r="J161" s="20" t="str">
        <f>IF(NOT(COUNTA(A161:I161)&gt;0),"",IF(NOT(AND(ISNUMBER(F161),F161&gt;=DATE(1950,1,1),F161&lt;=DATE(2099,12,31))),"",IF(H161="Closed",IF(AND(ISNUMBER(I161),I161&gt;=DATE(1950,1,1),I161&lt;=DATE(2099,12,31)),I161-F161,""),IF(AND(ISNUMBER(Dashboard!$B$4),Dashboard!$B$4&gt;=DATE(1950,1,1),Dashboard!$B$4&lt;=DATE(2099,12,31)),Dashboard!$B$4-F161,""))))</f>
        <v/>
      </c>
      <c r="K161" s="22" t="str">
        <f>IF(NOT(COUNTA(A161:I161)&gt;0),"",IF(OR(NOT(AND(ISNUMBER(G161),G161&gt;=DATE(1950,1,1),G161&lt;=DATE(2099,12,31))),NOT(AND(ISNUMBER(Dashboard!$B$4),Dashboard!$B$4&gt;=DATE(1950,1,1),Dashboard!$B$4&lt;=DATE(2099,12,31)))),"",IF(AND(H161&lt;&gt;"Closed",G161&lt;Dashboard!$B$4),"Yes","No")))</f>
        <v/>
      </c>
      <c r="L161" s="22" t="str">
        <f>IF(NOT(COUNTA(A161:I161)&gt;0),"",IF(LEN(A161)=0,"Check ID",IF(SUMPRODUCT(--($A$2:$A$501=A161))&gt;1,"Duplicate ID",IF(OR(LEN(B161)=0,LEN(C161)=0,LEN(E161)=0,NOT(OR(D161="Mechanical",D161="Electrical",D161="Plumbing",D161="Controls",D161="Other")),NOT(AND(ISNUMBER(F161),F161&gt;=DATE(1950,1,1),F161&lt;=DATE(2099,12,31))),NOT(AND(ISNUMBER(G161),G161&gt;=DATE(1950,1,1),G161&lt;=DATE(2099,12,31))),NOT(OR(H161="Open",H161="Ready for review",H161="Closed")),IF(AND(AND(ISNUMBER(F161),F161&gt;=DATE(1950,1,1),F161&lt;=DATE(2099,12,31)),AND(ISNUMBER(G161),G161&gt;=DATE(1950,1,1),G161&lt;=DATE(2099,12,31))),G161&lt;F161,FALSE),AND(H161="Closed",LEN(I161)=0),AND(LEN(I161)&gt;0,NOT(AND(ISNUMBER(I161),I161&gt;=DATE(1950,1,1),I161&lt;=DATE(2099,12,31)))),IF(AND(AND(ISNUMBER(I161),I161&gt;=DATE(1950,1,1),I161&lt;=DATE(2099,12,31)),AND(ISNUMBER(F161),F161&gt;=DATE(1950,1,1),F161&lt;=DATE(2099,12,31))),I161&lt;F161,FALSE)),"Check inputs","OK"))))</f>
        <v/>
      </c>
    </row>
    <row r="162" spans="1:12" x14ac:dyDescent="0.25">
      <c r="A162" s="16"/>
      <c r="B162" s="18"/>
      <c r="C162" s="18"/>
      <c r="D162" s="16"/>
      <c r="E162" s="16"/>
      <c r="F162" s="17"/>
      <c r="G162" s="17"/>
      <c r="H162" s="16"/>
      <c r="I162" s="17"/>
      <c r="J162" s="20" t="str">
        <f>IF(NOT(COUNTA(A162:I162)&gt;0),"",IF(NOT(AND(ISNUMBER(F162),F162&gt;=DATE(1950,1,1),F162&lt;=DATE(2099,12,31))),"",IF(H162="Closed",IF(AND(ISNUMBER(I162),I162&gt;=DATE(1950,1,1),I162&lt;=DATE(2099,12,31)),I162-F162,""),IF(AND(ISNUMBER(Dashboard!$B$4),Dashboard!$B$4&gt;=DATE(1950,1,1),Dashboard!$B$4&lt;=DATE(2099,12,31)),Dashboard!$B$4-F162,""))))</f>
        <v/>
      </c>
      <c r="K162" s="22" t="str">
        <f>IF(NOT(COUNTA(A162:I162)&gt;0),"",IF(OR(NOT(AND(ISNUMBER(G162),G162&gt;=DATE(1950,1,1),G162&lt;=DATE(2099,12,31))),NOT(AND(ISNUMBER(Dashboard!$B$4),Dashboard!$B$4&gt;=DATE(1950,1,1),Dashboard!$B$4&lt;=DATE(2099,12,31)))),"",IF(AND(H162&lt;&gt;"Closed",G162&lt;Dashboard!$B$4),"Yes","No")))</f>
        <v/>
      </c>
      <c r="L162" s="22" t="str">
        <f>IF(NOT(COUNTA(A162:I162)&gt;0),"",IF(LEN(A162)=0,"Check ID",IF(SUMPRODUCT(--($A$2:$A$501=A162))&gt;1,"Duplicate ID",IF(OR(LEN(B162)=0,LEN(C162)=0,LEN(E162)=0,NOT(OR(D162="Mechanical",D162="Electrical",D162="Plumbing",D162="Controls",D162="Other")),NOT(AND(ISNUMBER(F162),F162&gt;=DATE(1950,1,1),F162&lt;=DATE(2099,12,31))),NOT(AND(ISNUMBER(G162),G162&gt;=DATE(1950,1,1),G162&lt;=DATE(2099,12,31))),NOT(OR(H162="Open",H162="Ready for review",H162="Closed")),IF(AND(AND(ISNUMBER(F162),F162&gt;=DATE(1950,1,1),F162&lt;=DATE(2099,12,31)),AND(ISNUMBER(G162),G162&gt;=DATE(1950,1,1),G162&lt;=DATE(2099,12,31))),G162&lt;F162,FALSE),AND(H162="Closed",LEN(I162)=0),AND(LEN(I162)&gt;0,NOT(AND(ISNUMBER(I162),I162&gt;=DATE(1950,1,1),I162&lt;=DATE(2099,12,31)))),IF(AND(AND(ISNUMBER(I162),I162&gt;=DATE(1950,1,1),I162&lt;=DATE(2099,12,31)),AND(ISNUMBER(F162),F162&gt;=DATE(1950,1,1),F162&lt;=DATE(2099,12,31))),I162&lt;F162,FALSE)),"Check inputs","OK"))))</f>
        <v/>
      </c>
    </row>
    <row r="163" spans="1:12" x14ac:dyDescent="0.25">
      <c r="A163" s="16"/>
      <c r="B163" s="18"/>
      <c r="C163" s="18"/>
      <c r="D163" s="16"/>
      <c r="E163" s="16"/>
      <c r="F163" s="17"/>
      <c r="G163" s="17"/>
      <c r="H163" s="16"/>
      <c r="I163" s="17"/>
      <c r="J163" s="20" t="str">
        <f>IF(NOT(COUNTA(A163:I163)&gt;0),"",IF(NOT(AND(ISNUMBER(F163),F163&gt;=DATE(1950,1,1),F163&lt;=DATE(2099,12,31))),"",IF(H163="Closed",IF(AND(ISNUMBER(I163),I163&gt;=DATE(1950,1,1),I163&lt;=DATE(2099,12,31)),I163-F163,""),IF(AND(ISNUMBER(Dashboard!$B$4),Dashboard!$B$4&gt;=DATE(1950,1,1),Dashboard!$B$4&lt;=DATE(2099,12,31)),Dashboard!$B$4-F163,""))))</f>
        <v/>
      </c>
      <c r="K163" s="22" t="str">
        <f>IF(NOT(COUNTA(A163:I163)&gt;0),"",IF(OR(NOT(AND(ISNUMBER(G163),G163&gt;=DATE(1950,1,1),G163&lt;=DATE(2099,12,31))),NOT(AND(ISNUMBER(Dashboard!$B$4),Dashboard!$B$4&gt;=DATE(1950,1,1),Dashboard!$B$4&lt;=DATE(2099,12,31)))),"",IF(AND(H163&lt;&gt;"Closed",G163&lt;Dashboard!$B$4),"Yes","No")))</f>
        <v/>
      </c>
      <c r="L163" s="22" t="str">
        <f>IF(NOT(COUNTA(A163:I163)&gt;0),"",IF(LEN(A163)=0,"Check ID",IF(SUMPRODUCT(--($A$2:$A$501=A163))&gt;1,"Duplicate ID",IF(OR(LEN(B163)=0,LEN(C163)=0,LEN(E163)=0,NOT(OR(D163="Mechanical",D163="Electrical",D163="Plumbing",D163="Controls",D163="Other")),NOT(AND(ISNUMBER(F163),F163&gt;=DATE(1950,1,1),F163&lt;=DATE(2099,12,31))),NOT(AND(ISNUMBER(G163),G163&gt;=DATE(1950,1,1),G163&lt;=DATE(2099,12,31))),NOT(OR(H163="Open",H163="Ready for review",H163="Closed")),IF(AND(AND(ISNUMBER(F163),F163&gt;=DATE(1950,1,1),F163&lt;=DATE(2099,12,31)),AND(ISNUMBER(G163),G163&gt;=DATE(1950,1,1),G163&lt;=DATE(2099,12,31))),G163&lt;F163,FALSE),AND(H163="Closed",LEN(I163)=0),AND(LEN(I163)&gt;0,NOT(AND(ISNUMBER(I163),I163&gt;=DATE(1950,1,1),I163&lt;=DATE(2099,12,31)))),IF(AND(AND(ISNUMBER(I163),I163&gt;=DATE(1950,1,1),I163&lt;=DATE(2099,12,31)),AND(ISNUMBER(F163),F163&gt;=DATE(1950,1,1),F163&lt;=DATE(2099,12,31))),I163&lt;F163,FALSE)),"Check inputs","OK"))))</f>
        <v/>
      </c>
    </row>
    <row r="164" spans="1:12" x14ac:dyDescent="0.25">
      <c r="A164" s="16"/>
      <c r="B164" s="18"/>
      <c r="C164" s="18"/>
      <c r="D164" s="16"/>
      <c r="E164" s="16"/>
      <c r="F164" s="17"/>
      <c r="G164" s="17"/>
      <c r="H164" s="16"/>
      <c r="I164" s="17"/>
      <c r="J164" s="20" t="str">
        <f>IF(NOT(COUNTA(A164:I164)&gt;0),"",IF(NOT(AND(ISNUMBER(F164),F164&gt;=DATE(1950,1,1),F164&lt;=DATE(2099,12,31))),"",IF(H164="Closed",IF(AND(ISNUMBER(I164),I164&gt;=DATE(1950,1,1),I164&lt;=DATE(2099,12,31)),I164-F164,""),IF(AND(ISNUMBER(Dashboard!$B$4),Dashboard!$B$4&gt;=DATE(1950,1,1),Dashboard!$B$4&lt;=DATE(2099,12,31)),Dashboard!$B$4-F164,""))))</f>
        <v/>
      </c>
      <c r="K164" s="22" t="str">
        <f>IF(NOT(COUNTA(A164:I164)&gt;0),"",IF(OR(NOT(AND(ISNUMBER(G164),G164&gt;=DATE(1950,1,1),G164&lt;=DATE(2099,12,31))),NOT(AND(ISNUMBER(Dashboard!$B$4),Dashboard!$B$4&gt;=DATE(1950,1,1),Dashboard!$B$4&lt;=DATE(2099,12,31)))),"",IF(AND(H164&lt;&gt;"Closed",G164&lt;Dashboard!$B$4),"Yes","No")))</f>
        <v/>
      </c>
      <c r="L164" s="22" t="str">
        <f>IF(NOT(COUNTA(A164:I164)&gt;0),"",IF(LEN(A164)=0,"Check ID",IF(SUMPRODUCT(--($A$2:$A$501=A164))&gt;1,"Duplicate ID",IF(OR(LEN(B164)=0,LEN(C164)=0,LEN(E164)=0,NOT(OR(D164="Mechanical",D164="Electrical",D164="Plumbing",D164="Controls",D164="Other")),NOT(AND(ISNUMBER(F164),F164&gt;=DATE(1950,1,1),F164&lt;=DATE(2099,12,31))),NOT(AND(ISNUMBER(G164),G164&gt;=DATE(1950,1,1),G164&lt;=DATE(2099,12,31))),NOT(OR(H164="Open",H164="Ready for review",H164="Closed")),IF(AND(AND(ISNUMBER(F164),F164&gt;=DATE(1950,1,1),F164&lt;=DATE(2099,12,31)),AND(ISNUMBER(G164),G164&gt;=DATE(1950,1,1),G164&lt;=DATE(2099,12,31))),G164&lt;F164,FALSE),AND(H164="Closed",LEN(I164)=0),AND(LEN(I164)&gt;0,NOT(AND(ISNUMBER(I164),I164&gt;=DATE(1950,1,1),I164&lt;=DATE(2099,12,31)))),IF(AND(AND(ISNUMBER(I164),I164&gt;=DATE(1950,1,1),I164&lt;=DATE(2099,12,31)),AND(ISNUMBER(F164),F164&gt;=DATE(1950,1,1),F164&lt;=DATE(2099,12,31))),I164&lt;F164,FALSE)),"Check inputs","OK"))))</f>
        <v/>
      </c>
    </row>
    <row r="165" spans="1:12" x14ac:dyDescent="0.25">
      <c r="A165" s="16"/>
      <c r="B165" s="18"/>
      <c r="C165" s="18"/>
      <c r="D165" s="16"/>
      <c r="E165" s="16"/>
      <c r="F165" s="17"/>
      <c r="G165" s="17"/>
      <c r="H165" s="16"/>
      <c r="I165" s="17"/>
      <c r="J165" s="20" t="str">
        <f>IF(NOT(COUNTA(A165:I165)&gt;0),"",IF(NOT(AND(ISNUMBER(F165),F165&gt;=DATE(1950,1,1),F165&lt;=DATE(2099,12,31))),"",IF(H165="Closed",IF(AND(ISNUMBER(I165),I165&gt;=DATE(1950,1,1),I165&lt;=DATE(2099,12,31)),I165-F165,""),IF(AND(ISNUMBER(Dashboard!$B$4),Dashboard!$B$4&gt;=DATE(1950,1,1),Dashboard!$B$4&lt;=DATE(2099,12,31)),Dashboard!$B$4-F165,""))))</f>
        <v/>
      </c>
      <c r="K165" s="22" t="str">
        <f>IF(NOT(COUNTA(A165:I165)&gt;0),"",IF(OR(NOT(AND(ISNUMBER(G165),G165&gt;=DATE(1950,1,1),G165&lt;=DATE(2099,12,31))),NOT(AND(ISNUMBER(Dashboard!$B$4),Dashboard!$B$4&gt;=DATE(1950,1,1),Dashboard!$B$4&lt;=DATE(2099,12,31)))),"",IF(AND(H165&lt;&gt;"Closed",G165&lt;Dashboard!$B$4),"Yes","No")))</f>
        <v/>
      </c>
      <c r="L165" s="22" t="str">
        <f>IF(NOT(COUNTA(A165:I165)&gt;0),"",IF(LEN(A165)=0,"Check ID",IF(SUMPRODUCT(--($A$2:$A$501=A165))&gt;1,"Duplicate ID",IF(OR(LEN(B165)=0,LEN(C165)=0,LEN(E165)=0,NOT(OR(D165="Mechanical",D165="Electrical",D165="Plumbing",D165="Controls",D165="Other")),NOT(AND(ISNUMBER(F165),F165&gt;=DATE(1950,1,1),F165&lt;=DATE(2099,12,31))),NOT(AND(ISNUMBER(G165),G165&gt;=DATE(1950,1,1),G165&lt;=DATE(2099,12,31))),NOT(OR(H165="Open",H165="Ready for review",H165="Closed")),IF(AND(AND(ISNUMBER(F165),F165&gt;=DATE(1950,1,1),F165&lt;=DATE(2099,12,31)),AND(ISNUMBER(G165),G165&gt;=DATE(1950,1,1),G165&lt;=DATE(2099,12,31))),G165&lt;F165,FALSE),AND(H165="Closed",LEN(I165)=0),AND(LEN(I165)&gt;0,NOT(AND(ISNUMBER(I165),I165&gt;=DATE(1950,1,1),I165&lt;=DATE(2099,12,31)))),IF(AND(AND(ISNUMBER(I165),I165&gt;=DATE(1950,1,1),I165&lt;=DATE(2099,12,31)),AND(ISNUMBER(F165),F165&gt;=DATE(1950,1,1),F165&lt;=DATE(2099,12,31))),I165&lt;F165,FALSE)),"Check inputs","OK"))))</f>
        <v/>
      </c>
    </row>
    <row r="166" spans="1:12" x14ac:dyDescent="0.25">
      <c r="A166" s="16"/>
      <c r="B166" s="18"/>
      <c r="C166" s="18"/>
      <c r="D166" s="16"/>
      <c r="E166" s="16"/>
      <c r="F166" s="17"/>
      <c r="G166" s="17"/>
      <c r="H166" s="16"/>
      <c r="I166" s="17"/>
      <c r="J166" s="20" t="str">
        <f>IF(NOT(COUNTA(A166:I166)&gt;0),"",IF(NOT(AND(ISNUMBER(F166),F166&gt;=DATE(1950,1,1),F166&lt;=DATE(2099,12,31))),"",IF(H166="Closed",IF(AND(ISNUMBER(I166),I166&gt;=DATE(1950,1,1),I166&lt;=DATE(2099,12,31)),I166-F166,""),IF(AND(ISNUMBER(Dashboard!$B$4),Dashboard!$B$4&gt;=DATE(1950,1,1),Dashboard!$B$4&lt;=DATE(2099,12,31)),Dashboard!$B$4-F166,""))))</f>
        <v/>
      </c>
      <c r="K166" s="22" t="str">
        <f>IF(NOT(COUNTA(A166:I166)&gt;0),"",IF(OR(NOT(AND(ISNUMBER(G166),G166&gt;=DATE(1950,1,1),G166&lt;=DATE(2099,12,31))),NOT(AND(ISNUMBER(Dashboard!$B$4),Dashboard!$B$4&gt;=DATE(1950,1,1),Dashboard!$B$4&lt;=DATE(2099,12,31)))),"",IF(AND(H166&lt;&gt;"Closed",G166&lt;Dashboard!$B$4),"Yes","No")))</f>
        <v/>
      </c>
      <c r="L166" s="22" t="str">
        <f>IF(NOT(COUNTA(A166:I166)&gt;0),"",IF(LEN(A166)=0,"Check ID",IF(SUMPRODUCT(--($A$2:$A$501=A166))&gt;1,"Duplicate ID",IF(OR(LEN(B166)=0,LEN(C166)=0,LEN(E166)=0,NOT(OR(D166="Mechanical",D166="Electrical",D166="Plumbing",D166="Controls",D166="Other")),NOT(AND(ISNUMBER(F166),F166&gt;=DATE(1950,1,1),F166&lt;=DATE(2099,12,31))),NOT(AND(ISNUMBER(G166),G166&gt;=DATE(1950,1,1),G166&lt;=DATE(2099,12,31))),NOT(OR(H166="Open",H166="Ready for review",H166="Closed")),IF(AND(AND(ISNUMBER(F166),F166&gt;=DATE(1950,1,1),F166&lt;=DATE(2099,12,31)),AND(ISNUMBER(G166),G166&gt;=DATE(1950,1,1),G166&lt;=DATE(2099,12,31))),G166&lt;F166,FALSE),AND(H166="Closed",LEN(I166)=0),AND(LEN(I166)&gt;0,NOT(AND(ISNUMBER(I166),I166&gt;=DATE(1950,1,1),I166&lt;=DATE(2099,12,31)))),IF(AND(AND(ISNUMBER(I166),I166&gt;=DATE(1950,1,1),I166&lt;=DATE(2099,12,31)),AND(ISNUMBER(F166),F166&gt;=DATE(1950,1,1),F166&lt;=DATE(2099,12,31))),I166&lt;F166,FALSE)),"Check inputs","OK"))))</f>
        <v/>
      </c>
    </row>
    <row r="167" spans="1:12" x14ac:dyDescent="0.25">
      <c r="A167" s="16"/>
      <c r="B167" s="18"/>
      <c r="C167" s="18"/>
      <c r="D167" s="16"/>
      <c r="E167" s="16"/>
      <c r="F167" s="17"/>
      <c r="G167" s="17"/>
      <c r="H167" s="16"/>
      <c r="I167" s="17"/>
      <c r="J167" s="20" t="str">
        <f>IF(NOT(COUNTA(A167:I167)&gt;0),"",IF(NOT(AND(ISNUMBER(F167),F167&gt;=DATE(1950,1,1),F167&lt;=DATE(2099,12,31))),"",IF(H167="Closed",IF(AND(ISNUMBER(I167),I167&gt;=DATE(1950,1,1),I167&lt;=DATE(2099,12,31)),I167-F167,""),IF(AND(ISNUMBER(Dashboard!$B$4),Dashboard!$B$4&gt;=DATE(1950,1,1),Dashboard!$B$4&lt;=DATE(2099,12,31)),Dashboard!$B$4-F167,""))))</f>
        <v/>
      </c>
      <c r="K167" s="22" t="str">
        <f>IF(NOT(COUNTA(A167:I167)&gt;0),"",IF(OR(NOT(AND(ISNUMBER(G167),G167&gt;=DATE(1950,1,1),G167&lt;=DATE(2099,12,31))),NOT(AND(ISNUMBER(Dashboard!$B$4),Dashboard!$B$4&gt;=DATE(1950,1,1),Dashboard!$B$4&lt;=DATE(2099,12,31)))),"",IF(AND(H167&lt;&gt;"Closed",G167&lt;Dashboard!$B$4),"Yes","No")))</f>
        <v/>
      </c>
      <c r="L167" s="22" t="str">
        <f>IF(NOT(COUNTA(A167:I167)&gt;0),"",IF(LEN(A167)=0,"Check ID",IF(SUMPRODUCT(--($A$2:$A$501=A167))&gt;1,"Duplicate ID",IF(OR(LEN(B167)=0,LEN(C167)=0,LEN(E167)=0,NOT(OR(D167="Mechanical",D167="Electrical",D167="Plumbing",D167="Controls",D167="Other")),NOT(AND(ISNUMBER(F167),F167&gt;=DATE(1950,1,1),F167&lt;=DATE(2099,12,31))),NOT(AND(ISNUMBER(G167),G167&gt;=DATE(1950,1,1),G167&lt;=DATE(2099,12,31))),NOT(OR(H167="Open",H167="Ready for review",H167="Closed")),IF(AND(AND(ISNUMBER(F167),F167&gt;=DATE(1950,1,1),F167&lt;=DATE(2099,12,31)),AND(ISNUMBER(G167),G167&gt;=DATE(1950,1,1),G167&lt;=DATE(2099,12,31))),G167&lt;F167,FALSE),AND(H167="Closed",LEN(I167)=0),AND(LEN(I167)&gt;0,NOT(AND(ISNUMBER(I167),I167&gt;=DATE(1950,1,1),I167&lt;=DATE(2099,12,31)))),IF(AND(AND(ISNUMBER(I167),I167&gt;=DATE(1950,1,1),I167&lt;=DATE(2099,12,31)),AND(ISNUMBER(F167),F167&gt;=DATE(1950,1,1),F167&lt;=DATE(2099,12,31))),I167&lt;F167,FALSE)),"Check inputs","OK"))))</f>
        <v/>
      </c>
    </row>
    <row r="168" spans="1:12" x14ac:dyDescent="0.25">
      <c r="A168" s="16"/>
      <c r="B168" s="18"/>
      <c r="C168" s="18"/>
      <c r="D168" s="16"/>
      <c r="E168" s="16"/>
      <c r="F168" s="17"/>
      <c r="G168" s="17"/>
      <c r="H168" s="16"/>
      <c r="I168" s="17"/>
      <c r="J168" s="20" t="str">
        <f>IF(NOT(COUNTA(A168:I168)&gt;0),"",IF(NOT(AND(ISNUMBER(F168),F168&gt;=DATE(1950,1,1),F168&lt;=DATE(2099,12,31))),"",IF(H168="Closed",IF(AND(ISNUMBER(I168),I168&gt;=DATE(1950,1,1),I168&lt;=DATE(2099,12,31)),I168-F168,""),IF(AND(ISNUMBER(Dashboard!$B$4),Dashboard!$B$4&gt;=DATE(1950,1,1),Dashboard!$B$4&lt;=DATE(2099,12,31)),Dashboard!$B$4-F168,""))))</f>
        <v/>
      </c>
      <c r="K168" s="22" t="str">
        <f>IF(NOT(COUNTA(A168:I168)&gt;0),"",IF(OR(NOT(AND(ISNUMBER(G168),G168&gt;=DATE(1950,1,1),G168&lt;=DATE(2099,12,31))),NOT(AND(ISNUMBER(Dashboard!$B$4),Dashboard!$B$4&gt;=DATE(1950,1,1),Dashboard!$B$4&lt;=DATE(2099,12,31)))),"",IF(AND(H168&lt;&gt;"Closed",G168&lt;Dashboard!$B$4),"Yes","No")))</f>
        <v/>
      </c>
      <c r="L168" s="22" t="str">
        <f>IF(NOT(COUNTA(A168:I168)&gt;0),"",IF(LEN(A168)=0,"Check ID",IF(SUMPRODUCT(--($A$2:$A$501=A168))&gt;1,"Duplicate ID",IF(OR(LEN(B168)=0,LEN(C168)=0,LEN(E168)=0,NOT(OR(D168="Mechanical",D168="Electrical",D168="Plumbing",D168="Controls",D168="Other")),NOT(AND(ISNUMBER(F168),F168&gt;=DATE(1950,1,1),F168&lt;=DATE(2099,12,31))),NOT(AND(ISNUMBER(G168),G168&gt;=DATE(1950,1,1),G168&lt;=DATE(2099,12,31))),NOT(OR(H168="Open",H168="Ready for review",H168="Closed")),IF(AND(AND(ISNUMBER(F168),F168&gt;=DATE(1950,1,1),F168&lt;=DATE(2099,12,31)),AND(ISNUMBER(G168),G168&gt;=DATE(1950,1,1),G168&lt;=DATE(2099,12,31))),G168&lt;F168,FALSE),AND(H168="Closed",LEN(I168)=0),AND(LEN(I168)&gt;0,NOT(AND(ISNUMBER(I168),I168&gt;=DATE(1950,1,1),I168&lt;=DATE(2099,12,31)))),IF(AND(AND(ISNUMBER(I168),I168&gt;=DATE(1950,1,1),I168&lt;=DATE(2099,12,31)),AND(ISNUMBER(F168),F168&gt;=DATE(1950,1,1),F168&lt;=DATE(2099,12,31))),I168&lt;F168,FALSE)),"Check inputs","OK"))))</f>
        <v/>
      </c>
    </row>
    <row r="169" spans="1:12" x14ac:dyDescent="0.25">
      <c r="A169" s="16"/>
      <c r="B169" s="18"/>
      <c r="C169" s="18"/>
      <c r="D169" s="16"/>
      <c r="E169" s="16"/>
      <c r="F169" s="17"/>
      <c r="G169" s="17"/>
      <c r="H169" s="16"/>
      <c r="I169" s="17"/>
      <c r="J169" s="20" t="str">
        <f>IF(NOT(COUNTA(A169:I169)&gt;0),"",IF(NOT(AND(ISNUMBER(F169),F169&gt;=DATE(1950,1,1),F169&lt;=DATE(2099,12,31))),"",IF(H169="Closed",IF(AND(ISNUMBER(I169),I169&gt;=DATE(1950,1,1),I169&lt;=DATE(2099,12,31)),I169-F169,""),IF(AND(ISNUMBER(Dashboard!$B$4),Dashboard!$B$4&gt;=DATE(1950,1,1),Dashboard!$B$4&lt;=DATE(2099,12,31)),Dashboard!$B$4-F169,""))))</f>
        <v/>
      </c>
      <c r="K169" s="22" t="str">
        <f>IF(NOT(COUNTA(A169:I169)&gt;0),"",IF(OR(NOT(AND(ISNUMBER(G169),G169&gt;=DATE(1950,1,1),G169&lt;=DATE(2099,12,31))),NOT(AND(ISNUMBER(Dashboard!$B$4),Dashboard!$B$4&gt;=DATE(1950,1,1),Dashboard!$B$4&lt;=DATE(2099,12,31)))),"",IF(AND(H169&lt;&gt;"Closed",G169&lt;Dashboard!$B$4),"Yes","No")))</f>
        <v/>
      </c>
      <c r="L169" s="22" t="str">
        <f>IF(NOT(COUNTA(A169:I169)&gt;0),"",IF(LEN(A169)=0,"Check ID",IF(SUMPRODUCT(--($A$2:$A$501=A169))&gt;1,"Duplicate ID",IF(OR(LEN(B169)=0,LEN(C169)=0,LEN(E169)=0,NOT(OR(D169="Mechanical",D169="Electrical",D169="Plumbing",D169="Controls",D169="Other")),NOT(AND(ISNUMBER(F169),F169&gt;=DATE(1950,1,1),F169&lt;=DATE(2099,12,31))),NOT(AND(ISNUMBER(G169),G169&gt;=DATE(1950,1,1),G169&lt;=DATE(2099,12,31))),NOT(OR(H169="Open",H169="Ready for review",H169="Closed")),IF(AND(AND(ISNUMBER(F169),F169&gt;=DATE(1950,1,1),F169&lt;=DATE(2099,12,31)),AND(ISNUMBER(G169),G169&gt;=DATE(1950,1,1),G169&lt;=DATE(2099,12,31))),G169&lt;F169,FALSE),AND(H169="Closed",LEN(I169)=0),AND(LEN(I169)&gt;0,NOT(AND(ISNUMBER(I169),I169&gt;=DATE(1950,1,1),I169&lt;=DATE(2099,12,31)))),IF(AND(AND(ISNUMBER(I169),I169&gt;=DATE(1950,1,1),I169&lt;=DATE(2099,12,31)),AND(ISNUMBER(F169),F169&gt;=DATE(1950,1,1),F169&lt;=DATE(2099,12,31))),I169&lt;F169,FALSE)),"Check inputs","OK"))))</f>
        <v/>
      </c>
    </row>
    <row r="170" spans="1:12" x14ac:dyDescent="0.25">
      <c r="A170" s="16"/>
      <c r="B170" s="18"/>
      <c r="C170" s="18"/>
      <c r="D170" s="16"/>
      <c r="E170" s="16"/>
      <c r="F170" s="17"/>
      <c r="G170" s="17"/>
      <c r="H170" s="16"/>
      <c r="I170" s="17"/>
      <c r="J170" s="20" t="str">
        <f>IF(NOT(COUNTA(A170:I170)&gt;0),"",IF(NOT(AND(ISNUMBER(F170),F170&gt;=DATE(1950,1,1),F170&lt;=DATE(2099,12,31))),"",IF(H170="Closed",IF(AND(ISNUMBER(I170),I170&gt;=DATE(1950,1,1),I170&lt;=DATE(2099,12,31)),I170-F170,""),IF(AND(ISNUMBER(Dashboard!$B$4),Dashboard!$B$4&gt;=DATE(1950,1,1),Dashboard!$B$4&lt;=DATE(2099,12,31)),Dashboard!$B$4-F170,""))))</f>
        <v/>
      </c>
      <c r="K170" s="22" t="str">
        <f>IF(NOT(COUNTA(A170:I170)&gt;0),"",IF(OR(NOT(AND(ISNUMBER(G170),G170&gt;=DATE(1950,1,1),G170&lt;=DATE(2099,12,31))),NOT(AND(ISNUMBER(Dashboard!$B$4),Dashboard!$B$4&gt;=DATE(1950,1,1),Dashboard!$B$4&lt;=DATE(2099,12,31)))),"",IF(AND(H170&lt;&gt;"Closed",G170&lt;Dashboard!$B$4),"Yes","No")))</f>
        <v/>
      </c>
      <c r="L170" s="22" t="str">
        <f>IF(NOT(COUNTA(A170:I170)&gt;0),"",IF(LEN(A170)=0,"Check ID",IF(SUMPRODUCT(--($A$2:$A$501=A170))&gt;1,"Duplicate ID",IF(OR(LEN(B170)=0,LEN(C170)=0,LEN(E170)=0,NOT(OR(D170="Mechanical",D170="Electrical",D170="Plumbing",D170="Controls",D170="Other")),NOT(AND(ISNUMBER(F170),F170&gt;=DATE(1950,1,1),F170&lt;=DATE(2099,12,31))),NOT(AND(ISNUMBER(G170),G170&gt;=DATE(1950,1,1),G170&lt;=DATE(2099,12,31))),NOT(OR(H170="Open",H170="Ready for review",H170="Closed")),IF(AND(AND(ISNUMBER(F170),F170&gt;=DATE(1950,1,1),F170&lt;=DATE(2099,12,31)),AND(ISNUMBER(G170),G170&gt;=DATE(1950,1,1),G170&lt;=DATE(2099,12,31))),G170&lt;F170,FALSE),AND(H170="Closed",LEN(I170)=0),AND(LEN(I170)&gt;0,NOT(AND(ISNUMBER(I170),I170&gt;=DATE(1950,1,1),I170&lt;=DATE(2099,12,31)))),IF(AND(AND(ISNUMBER(I170),I170&gt;=DATE(1950,1,1),I170&lt;=DATE(2099,12,31)),AND(ISNUMBER(F170),F170&gt;=DATE(1950,1,1),F170&lt;=DATE(2099,12,31))),I170&lt;F170,FALSE)),"Check inputs","OK"))))</f>
        <v/>
      </c>
    </row>
    <row r="171" spans="1:12" x14ac:dyDescent="0.25">
      <c r="A171" s="16"/>
      <c r="B171" s="18"/>
      <c r="C171" s="18"/>
      <c r="D171" s="16"/>
      <c r="E171" s="16"/>
      <c r="F171" s="17"/>
      <c r="G171" s="17"/>
      <c r="H171" s="16"/>
      <c r="I171" s="17"/>
      <c r="J171" s="20" t="str">
        <f>IF(NOT(COUNTA(A171:I171)&gt;0),"",IF(NOT(AND(ISNUMBER(F171),F171&gt;=DATE(1950,1,1),F171&lt;=DATE(2099,12,31))),"",IF(H171="Closed",IF(AND(ISNUMBER(I171),I171&gt;=DATE(1950,1,1),I171&lt;=DATE(2099,12,31)),I171-F171,""),IF(AND(ISNUMBER(Dashboard!$B$4),Dashboard!$B$4&gt;=DATE(1950,1,1),Dashboard!$B$4&lt;=DATE(2099,12,31)),Dashboard!$B$4-F171,""))))</f>
        <v/>
      </c>
      <c r="K171" s="22" t="str">
        <f>IF(NOT(COUNTA(A171:I171)&gt;0),"",IF(OR(NOT(AND(ISNUMBER(G171),G171&gt;=DATE(1950,1,1),G171&lt;=DATE(2099,12,31))),NOT(AND(ISNUMBER(Dashboard!$B$4),Dashboard!$B$4&gt;=DATE(1950,1,1),Dashboard!$B$4&lt;=DATE(2099,12,31)))),"",IF(AND(H171&lt;&gt;"Closed",G171&lt;Dashboard!$B$4),"Yes","No")))</f>
        <v/>
      </c>
      <c r="L171" s="22" t="str">
        <f>IF(NOT(COUNTA(A171:I171)&gt;0),"",IF(LEN(A171)=0,"Check ID",IF(SUMPRODUCT(--($A$2:$A$501=A171))&gt;1,"Duplicate ID",IF(OR(LEN(B171)=0,LEN(C171)=0,LEN(E171)=0,NOT(OR(D171="Mechanical",D171="Electrical",D171="Plumbing",D171="Controls",D171="Other")),NOT(AND(ISNUMBER(F171),F171&gt;=DATE(1950,1,1),F171&lt;=DATE(2099,12,31))),NOT(AND(ISNUMBER(G171),G171&gt;=DATE(1950,1,1),G171&lt;=DATE(2099,12,31))),NOT(OR(H171="Open",H171="Ready for review",H171="Closed")),IF(AND(AND(ISNUMBER(F171),F171&gt;=DATE(1950,1,1),F171&lt;=DATE(2099,12,31)),AND(ISNUMBER(G171),G171&gt;=DATE(1950,1,1),G171&lt;=DATE(2099,12,31))),G171&lt;F171,FALSE),AND(H171="Closed",LEN(I171)=0),AND(LEN(I171)&gt;0,NOT(AND(ISNUMBER(I171),I171&gt;=DATE(1950,1,1),I171&lt;=DATE(2099,12,31)))),IF(AND(AND(ISNUMBER(I171),I171&gt;=DATE(1950,1,1),I171&lt;=DATE(2099,12,31)),AND(ISNUMBER(F171),F171&gt;=DATE(1950,1,1),F171&lt;=DATE(2099,12,31))),I171&lt;F171,FALSE)),"Check inputs","OK"))))</f>
        <v/>
      </c>
    </row>
    <row r="172" spans="1:12" x14ac:dyDescent="0.25">
      <c r="A172" s="16"/>
      <c r="B172" s="18"/>
      <c r="C172" s="18"/>
      <c r="D172" s="16"/>
      <c r="E172" s="16"/>
      <c r="F172" s="17"/>
      <c r="G172" s="17"/>
      <c r="H172" s="16"/>
      <c r="I172" s="17"/>
      <c r="J172" s="20" t="str">
        <f>IF(NOT(COUNTA(A172:I172)&gt;0),"",IF(NOT(AND(ISNUMBER(F172),F172&gt;=DATE(1950,1,1),F172&lt;=DATE(2099,12,31))),"",IF(H172="Closed",IF(AND(ISNUMBER(I172),I172&gt;=DATE(1950,1,1),I172&lt;=DATE(2099,12,31)),I172-F172,""),IF(AND(ISNUMBER(Dashboard!$B$4),Dashboard!$B$4&gt;=DATE(1950,1,1),Dashboard!$B$4&lt;=DATE(2099,12,31)),Dashboard!$B$4-F172,""))))</f>
        <v/>
      </c>
      <c r="K172" s="22" t="str">
        <f>IF(NOT(COUNTA(A172:I172)&gt;0),"",IF(OR(NOT(AND(ISNUMBER(G172),G172&gt;=DATE(1950,1,1),G172&lt;=DATE(2099,12,31))),NOT(AND(ISNUMBER(Dashboard!$B$4),Dashboard!$B$4&gt;=DATE(1950,1,1),Dashboard!$B$4&lt;=DATE(2099,12,31)))),"",IF(AND(H172&lt;&gt;"Closed",G172&lt;Dashboard!$B$4),"Yes","No")))</f>
        <v/>
      </c>
      <c r="L172" s="22" t="str">
        <f>IF(NOT(COUNTA(A172:I172)&gt;0),"",IF(LEN(A172)=0,"Check ID",IF(SUMPRODUCT(--($A$2:$A$501=A172))&gt;1,"Duplicate ID",IF(OR(LEN(B172)=0,LEN(C172)=0,LEN(E172)=0,NOT(OR(D172="Mechanical",D172="Electrical",D172="Plumbing",D172="Controls",D172="Other")),NOT(AND(ISNUMBER(F172),F172&gt;=DATE(1950,1,1),F172&lt;=DATE(2099,12,31))),NOT(AND(ISNUMBER(G172),G172&gt;=DATE(1950,1,1),G172&lt;=DATE(2099,12,31))),NOT(OR(H172="Open",H172="Ready for review",H172="Closed")),IF(AND(AND(ISNUMBER(F172),F172&gt;=DATE(1950,1,1),F172&lt;=DATE(2099,12,31)),AND(ISNUMBER(G172),G172&gt;=DATE(1950,1,1),G172&lt;=DATE(2099,12,31))),G172&lt;F172,FALSE),AND(H172="Closed",LEN(I172)=0),AND(LEN(I172)&gt;0,NOT(AND(ISNUMBER(I172),I172&gt;=DATE(1950,1,1),I172&lt;=DATE(2099,12,31)))),IF(AND(AND(ISNUMBER(I172),I172&gt;=DATE(1950,1,1),I172&lt;=DATE(2099,12,31)),AND(ISNUMBER(F172),F172&gt;=DATE(1950,1,1),F172&lt;=DATE(2099,12,31))),I172&lt;F172,FALSE)),"Check inputs","OK"))))</f>
        <v/>
      </c>
    </row>
    <row r="173" spans="1:12" x14ac:dyDescent="0.25">
      <c r="A173" s="16"/>
      <c r="B173" s="18"/>
      <c r="C173" s="18"/>
      <c r="D173" s="16"/>
      <c r="E173" s="16"/>
      <c r="F173" s="17"/>
      <c r="G173" s="17"/>
      <c r="H173" s="16"/>
      <c r="I173" s="17"/>
      <c r="J173" s="20" t="str">
        <f>IF(NOT(COUNTA(A173:I173)&gt;0),"",IF(NOT(AND(ISNUMBER(F173),F173&gt;=DATE(1950,1,1),F173&lt;=DATE(2099,12,31))),"",IF(H173="Closed",IF(AND(ISNUMBER(I173),I173&gt;=DATE(1950,1,1),I173&lt;=DATE(2099,12,31)),I173-F173,""),IF(AND(ISNUMBER(Dashboard!$B$4),Dashboard!$B$4&gt;=DATE(1950,1,1),Dashboard!$B$4&lt;=DATE(2099,12,31)),Dashboard!$B$4-F173,""))))</f>
        <v/>
      </c>
      <c r="K173" s="22" t="str">
        <f>IF(NOT(COUNTA(A173:I173)&gt;0),"",IF(OR(NOT(AND(ISNUMBER(G173),G173&gt;=DATE(1950,1,1),G173&lt;=DATE(2099,12,31))),NOT(AND(ISNUMBER(Dashboard!$B$4),Dashboard!$B$4&gt;=DATE(1950,1,1),Dashboard!$B$4&lt;=DATE(2099,12,31)))),"",IF(AND(H173&lt;&gt;"Closed",G173&lt;Dashboard!$B$4),"Yes","No")))</f>
        <v/>
      </c>
      <c r="L173" s="22" t="str">
        <f>IF(NOT(COUNTA(A173:I173)&gt;0),"",IF(LEN(A173)=0,"Check ID",IF(SUMPRODUCT(--($A$2:$A$501=A173))&gt;1,"Duplicate ID",IF(OR(LEN(B173)=0,LEN(C173)=0,LEN(E173)=0,NOT(OR(D173="Mechanical",D173="Electrical",D173="Plumbing",D173="Controls",D173="Other")),NOT(AND(ISNUMBER(F173),F173&gt;=DATE(1950,1,1),F173&lt;=DATE(2099,12,31))),NOT(AND(ISNUMBER(G173),G173&gt;=DATE(1950,1,1),G173&lt;=DATE(2099,12,31))),NOT(OR(H173="Open",H173="Ready for review",H173="Closed")),IF(AND(AND(ISNUMBER(F173),F173&gt;=DATE(1950,1,1),F173&lt;=DATE(2099,12,31)),AND(ISNUMBER(G173),G173&gt;=DATE(1950,1,1),G173&lt;=DATE(2099,12,31))),G173&lt;F173,FALSE),AND(H173="Closed",LEN(I173)=0),AND(LEN(I173)&gt;0,NOT(AND(ISNUMBER(I173),I173&gt;=DATE(1950,1,1),I173&lt;=DATE(2099,12,31)))),IF(AND(AND(ISNUMBER(I173),I173&gt;=DATE(1950,1,1),I173&lt;=DATE(2099,12,31)),AND(ISNUMBER(F173),F173&gt;=DATE(1950,1,1),F173&lt;=DATE(2099,12,31))),I173&lt;F173,FALSE)),"Check inputs","OK"))))</f>
        <v/>
      </c>
    </row>
    <row r="174" spans="1:12" x14ac:dyDescent="0.25">
      <c r="A174" s="16"/>
      <c r="B174" s="18"/>
      <c r="C174" s="18"/>
      <c r="D174" s="16"/>
      <c r="E174" s="16"/>
      <c r="F174" s="17"/>
      <c r="G174" s="17"/>
      <c r="H174" s="16"/>
      <c r="I174" s="17"/>
      <c r="J174" s="20" t="str">
        <f>IF(NOT(COUNTA(A174:I174)&gt;0),"",IF(NOT(AND(ISNUMBER(F174),F174&gt;=DATE(1950,1,1),F174&lt;=DATE(2099,12,31))),"",IF(H174="Closed",IF(AND(ISNUMBER(I174),I174&gt;=DATE(1950,1,1),I174&lt;=DATE(2099,12,31)),I174-F174,""),IF(AND(ISNUMBER(Dashboard!$B$4),Dashboard!$B$4&gt;=DATE(1950,1,1),Dashboard!$B$4&lt;=DATE(2099,12,31)),Dashboard!$B$4-F174,""))))</f>
        <v/>
      </c>
      <c r="K174" s="22" t="str">
        <f>IF(NOT(COUNTA(A174:I174)&gt;0),"",IF(OR(NOT(AND(ISNUMBER(G174),G174&gt;=DATE(1950,1,1),G174&lt;=DATE(2099,12,31))),NOT(AND(ISNUMBER(Dashboard!$B$4),Dashboard!$B$4&gt;=DATE(1950,1,1),Dashboard!$B$4&lt;=DATE(2099,12,31)))),"",IF(AND(H174&lt;&gt;"Closed",G174&lt;Dashboard!$B$4),"Yes","No")))</f>
        <v/>
      </c>
      <c r="L174" s="22" t="str">
        <f>IF(NOT(COUNTA(A174:I174)&gt;0),"",IF(LEN(A174)=0,"Check ID",IF(SUMPRODUCT(--($A$2:$A$501=A174))&gt;1,"Duplicate ID",IF(OR(LEN(B174)=0,LEN(C174)=0,LEN(E174)=0,NOT(OR(D174="Mechanical",D174="Electrical",D174="Plumbing",D174="Controls",D174="Other")),NOT(AND(ISNUMBER(F174),F174&gt;=DATE(1950,1,1),F174&lt;=DATE(2099,12,31))),NOT(AND(ISNUMBER(G174),G174&gt;=DATE(1950,1,1),G174&lt;=DATE(2099,12,31))),NOT(OR(H174="Open",H174="Ready for review",H174="Closed")),IF(AND(AND(ISNUMBER(F174),F174&gt;=DATE(1950,1,1),F174&lt;=DATE(2099,12,31)),AND(ISNUMBER(G174),G174&gt;=DATE(1950,1,1),G174&lt;=DATE(2099,12,31))),G174&lt;F174,FALSE),AND(H174="Closed",LEN(I174)=0),AND(LEN(I174)&gt;0,NOT(AND(ISNUMBER(I174),I174&gt;=DATE(1950,1,1),I174&lt;=DATE(2099,12,31)))),IF(AND(AND(ISNUMBER(I174),I174&gt;=DATE(1950,1,1),I174&lt;=DATE(2099,12,31)),AND(ISNUMBER(F174),F174&gt;=DATE(1950,1,1),F174&lt;=DATE(2099,12,31))),I174&lt;F174,FALSE)),"Check inputs","OK"))))</f>
        <v/>
      </c>
    </row>
    <row r="175" spans="1:12" x14ac:dyDescent="0.25">
      <c r="A175" s="16"/>
      <c r="B175" s="18"/>
      <c r="C175" s="18"/>
      <c r="D175" s="16"/>
      <c r="E175" s="16"/>
      <c r="F175" s="17"/>
      <c r="G175" s="17"/>
      <c r="H175" s="16"/>
      <c r="I175" s="17"/>
      <c r="J175" s="20" t="str">
        <f>IF(NOT(COUNTA(A175:I175)&gt;0),"",IF(NOT(AND(ISNUMBER(F175),F175&gt;=DATE(1950,1,1),F175&lt;=DATE(2099,12,31))),"",IF(H175="Closed",IF(AND(ISNUMBER(I175),I175&gt;=DATE(1950,1,1),I175&lt;=DATE(2099,12,31)),I175-F175,""),IF(AND(ISNUMBER(Dashboard!$B$4),Dashboard!$B$4&gt;=DATE(1950,1,1),Dashboard!$B$4&lt;=DATE(2099,12,31)),Dashboard!$B$4-F175,""))))</f>
        <v/>
      </c>
      <c r="K175" s="22" t="str">
        <f>IF(NOT(COUNTA(A175:I175)&gt;0),"",IF(OR(NOT(AND(ISNUMBER(G175),G175&gt;=DATE(1950,1,1),G175&lt;=DATE(2099,12,31))),NOT(AND(ISNUMBER(Dashboard!$B$4),Dashboard!$B$4&gt;=DATE(1950,1,1),Dashboard!$B$4&lt;=DATE(2099,12,31)))),"",IF(AND(H175&lt;&gt;"Closed",G175&lt;Dashboard!$B$4),"Yes","No")))</f>
        <v/>
      </c>
      <c r="L175" s="22" t="str">
        <f>IF(NOT(COUNTA(A175:I175)&gt;0),"",IF(LEN(A175)=0,"Check ID",IF(SUMPRODUCT(--($A$2:$A$501=A175))&gt;1,"Duplicate ID",IF(OR(LEN(B175)=0,LEN(C175)=0,LEN(E175)=0,NOT(OR(D175="Mechanical",D175="Electrical",D175="Plumbing",D175="Controls",D175="Other")),NOT(AND(ISNUMBER(F175),F175&gt;=DATE(1950,1,1),F175&lt;=DATE(2099,12,31))),NOT(AND(ISNUMBER(G175),G175&gt;=DATE(1950,1,1),G175&lt;=DATE(2099,12,31))),NOT(OR(H175="Open",H175="Ready for review",H175="Closed")),IF(AND(AND(ISNUMBER(F175),F175&gt;=DATE(1950,1,1),F175&lt;=DATE(2099,12,31)),AND(ISNUMBER(G175),G175&gt;=DATE(1950,1,1),G175&lt;=DATE(2099,12,31))),G175&lt;F175,FALSE),AND(H175="Closed",LEN(I175)=0),AND(LEN(I175)&gt;0,NOT(AND(ISNUMBER(I175),I175&gt;=DATE(1950,1,1),I175&lt;=DATE(2099,12,31)))),IF(AND(AND(ISNUMBER(I175),I175&gt;=DATE(1950,1,1),I175&lt;=DATE(2099,12,31)),AND(ISNUMBER(F175),F175&gt;=DATE(1950,1,1),F175&lt;=DATE(2099,12,31))),I175&lt;F175,FALSE)),"Check inputs","OK"))))</f>
        <v/>
      </c>
    </row>
    <row r="176" spans="1:12" x14ac:dyDescent="0.25">
      <c r="A176" s="16"/>
      <c r="B176" s="18"/>
      <c r="C176" s="18"/>
      <c r="D176" s="16"/>
      <c r="E176" s="16"/>
      <c r="F176" s="17"/>
      <c r="G176" s="17"/>
      <c r="H176" s="16"/>
      <c r="I176" s="17"/>
      <c r="J176" s="20" t="str">
        <f>IF(NOT(COUNTA(A176:I176)&gt;0),"",IF(NOT(AND(ISNUMBER(F176),F176&gt;=DATE(1950,1,1),F176&lt;=DATE(2099,12,31))),"",IF(H176="Closed",IF(AND(ISNUMBER(I176),I176&gt;=DATE(1950,1,1),I176&lt;=DATE(2099,12,31)),I176-F176,""),IF(AND(ISNUMBER(Dashboard!$B$4),Dashboard!$B$4&gt;=DATE(1950,1,1),Dashboard!$B$4&lt;=DATE(2099,12,31)),Dashboard!$B$4-F176,""))))</f>
        <v/>
      </c>
      <c r="K176" s="22" t="str">
        <f>IF(NOT(COUNTA(A176:I176)&gt;0),"",IF(OR(NOT(AND(ISNUMBER(G176),G176&gt;=DATE(1950,1,1),G176&lt;=DATE(2099,12,31))),NOT(AND(ISNUMBER(Dashboard!$B$4),Dashboard!$B$4&gt;=DATE(1950,1,1),Dashboard!$B$4&lt;=DATE(2099,12,31)))),"",IF(AND(H176&lt;&gt;"Closed",G176&lt;Dashboard!$B$4),"Yes","No")))</f>
        <v/>
      </c>
      <c r="L176" s="22" t="str">
        <f>IF(NOT(COUNTA(A176:I176)&gt;0),"",IF(LEN(A176)=0,"Check ID",IF(SUMPRODUCT(--($A$2:$A$501=A176))&gt;1,"Duplicate ID",IF(OR(LEN(B176)=0,LEN(C176)=0,LEN(E176)=0,NOT(OR(D176="Mechanical",D176="Electrical",D176="Plumbing",D176="Controls",D176="Other")),NOT(AND(ISNUMBER(F176),F176&gt;=DATE(1950,1,1),F176&lt;=DATE(2099,12,31))),NOT(AND(ISNUMBER(G176),G176&gt;=DATE(1950,1,1),G176&lt;=DATE(2099,12,31))),NOT(OR(H176="Open",H176="Ready for review",H176="Closed")),IF(AND(AND(ISNUMBER(F176),F176&gt;=DATE(1950,1,1),F176&lt;=DATE(2099,12,31)),AND(ISNUMBER(G176),G176&gt;=DATE(1950,1,1),G176&lt;=DATE(2099,12,31))),G176&lt;F176,FALSE),AND(H176="Closed",LEN(I176)=0),AND(LEN(I176)&gt;0,NOT(AND(ISNUMBER(I176),I176&gt;=DATE(1950,1,1),I176&lt;=DATE(2099,12,31)))),IF(AND(AND(ISNUMBER(I176),I176&gt;=DATE(1950,1,1),I176&lt;=DATE(2099,12,31)),AND(ISNUMBER(F176),F176&gt;=DATE(1950,1,1),F176&lt;=DATE(2099,12,31))),I176&lt;F176,FALSE)),"Check inputs","OK"))))</f>
        <v/>
      </c>
    </row>
    <row r="177" spans="1:12" x14ac:dyDescent="0.25">
      <c r="A177" s="16"/>
      <c r="B177" s="18"/>
      <c r="C177" s="18"/>
      <c r="D177" s="16"/>
      <c r="E177" s="16"/>
      <c r="F177" s="17"/>
      <c r="G177" s="17"/>
      <c r="H177" s="16"/>
      <c r="I177" s="17"/>
      <c r="J177" s="20" t="str">
        <f>IF(NOT(COUNTA(A177:I177)&gt;0),"",IF(NOT(AND(ISNUMBER(F177),F177&gt;=DATE(1950,1,1),F177&lt;=DATE(2099,12,31))),"",IF(H177="Closed",IF(AND(ISNUMBER(I177),I177&gt;=DATE(1950,1,1),I177&lt;=DATE(2099,12,31)),I177-F177,""),IF(AND(ISNUMBER(Dashboard!$B$4),Dashboard!$B$4&gt;=DATE(1950,1,1),Dashboard!$B$4&lt;=DATE(2099,12,31)),Dashboard!$B$4-F177,""))))</f>
        <v/>
      </c>
      <c r="K177" s="22" t="str">
        <f>IF(NOT(COUNTA(A177:I177)&gt;0),"",IF(OR(NOT(AND(ISNUMBER(G177),G177&gt;=DATE(1950,1,1),G177&lt;=DATE(2099,12,31))),NOT(AND(ISNUMBER(Dashboard!$B$4),Dashboard!$B$4&gt;=DATE(1950,1,1),Dashboard!$B$4&lt;=DATE(2099,12,31)))),"",IF(AND(H177&lt;&gt;"Closed",G177&lt;Dashboard!$B$4),"Yes","No")))</f>
        <v/>
      </c>
      <c r="L177" s="22" t="str">
        <f>IF(NOT(COUNTA(A177:I177)&gt;0),"",IF(LEN(A177)=0,"Check ID",IF(SUMPRODUCT(--($A$2:$A$501=A177))&gt;1,"Duplicate ID",IF(OR(LEN(B177)=0,LEN(C177)=0,LEN(E177)=0,NOT(OR(D177="Mechanical",D177="Electrical",D177="Plumbing",D177="Controls",D177="Other")),NOT(AND(ISNUMBER(F177),F177&gt;=DATE(1950,1,1),F177&lt;=DATE(2099,12,31))),NOT(AND(ISNUMBER(G177),G177&gt;=DATE(1950,1,1),G177&lt;=DATE(2099,12,31))),NOT(OR(H177="Open",H177="Ready for review",H177="Closed")),IF(AND(AND(ISNUMBER(F177),F177&gt;=DATE(1950,1,1),F177&lt;=DATE(2099,12,31)),AND(ISNUMBER(G177),G177&gt;=DATE(1950,1,1),G177&lt;=DATE(2099,12,31))),G177&lt;F177,FALSE),AND(H177="Closed",LEN(I177)=0),AND(LEN(I177)&gt;0,NOT(AND(ISNUMBER(I177),I177&gt;=DATE(1950,1,1),I177&lt;=DATE(2099,12,31)))),IF(AND(AND(ISNUMBER(I177),I177&gt;=DATE(1950,1,1),I177&lt;=DATE(2099,12,31)),AND(ISNUMBER(F177),F177&gt;=DATE(1950,1,1),F177&lt;=DATE(2099,12,31))),I177&lt;F177,FALSE)),"Check inputs","OK"))))</f>
        <v/>
      </c>
    </row>
    <row r="178" spans="1:12" x14ac:dyDescent="0.25">
      <c r="A178" s="16"/>
      <c r="B178" s="18"/>
      <c r="C178" s="18"/>
      <c r="D178" s="16"/>
      <c r="E178" s="16"/>
      <c r="F178" s="17"/>
      <c r="G178" s="17"/>
      <c r="H178" s="16"/>
      <c r="I178" s="17"/>
      <c r="J178" s="20" t="str">
        <f>IF(NOT(COUNTA(A178:I178)&gt;0),"",IF(NOT(AND(ISNUMBER(F178),F178&gt;=DATE(1950,1,1),F178&lt;=DATE(2099,12,31))),"",IF(H178="Closed",IF(AND(ISNUMBER(I178),I178&gt;=DATE(1950,1,1),I178&lt;=DATE(2099,12,31)),I178-F178,""),IF(AND(ISNUMBER(Dashboard!$B$4),Dashboard!$B$4&gt;=DATE(1950,1,1),Dashboard!$B$4&lt;=DATE(2099,12,31)),Dashboard!$B$4-F178,""))))</f>
        <v/>
      </c>
      <c r="K178" s="22" t="str">
        <f>IF(NOT(COUNTA(A178:I178)&gt;0),"",IF(OR(NOT(AND(ISNUMBER(G178),G178&gt;=DATE(1950,1,1),G178&lt;=DATE(2099,12,31))),NOT(AND(ISNUMBER(Dashboard!$B$4),Dashboard!$B$4&gt;=DATE(1950,1,1),Dashboard!$B$4&lt;=DATE(2099,12,31)))),"",IF(AND(H178&lt;&gt;"Closed",G178&lt;Dashboard!$B$4),"Yes","No")))</f>
        <v/>
      </c>
      <c r="L178" s="22" t="str">
        <f>IF(NOT(COUNTA(A178:I178)&gt;0),"",IF(LEN(A178)=0,"Check ID",IF(SUMPRODUCT(--($A$2:$A$501=A178))&gt;1,"Duplicate ID",IF(OR(LEN(B178)=0,LEN(C178)=0,LEN(E178)=0,NOT(OR(D178="Mechanical",D178="Electrical",D178="Plumbing",D178="Controls",D178="Other")),NOT(AND(ISNUMBER(F178),F178&gt;=DATE(1950,1,1),F178&lt;=DATE(2099,12,31))),NOT(AND(ISNUMBER(G178),G178&gt;=DATE(1950,1,1),G178&lt;=DATE(2099,12,31))),NOT(OR(H178="Open",H178="Ready for review",H178="Closed")),IF(AND(AND(ISNUMBER(F178),F178&gt;=DATE(1950,1,1),F178&lt;=DATE(2099,12,31)),AND(ISNUMBER(G178),G178&gt;=DATE(1950,1,1),G178&lt;=DATE(2099,12,31))),G178&lt;F178,FALSE),AND(H178="Closed",LEN(I178)=0),AND(LEN(I178)&gt;0,NOT(AND(ISNUMBER(I178),I178&gt;=DATE(1950,1,1),I178&lt;=DATE(2099,12,31)))),IF(AND(AND(ISNUMBER(I178),I178&gt;=DATE(1950,1,1),I178&lt;=DATE(2099,12,31)),AND(ISNUMBER(F178),F178&gt;=DATE(1950,1,1),F178&lt;=DATE(2099,12,31))),I178&lt;F178,FALSE)),"Check inputs","OK"))))</f>
        <v/>
      </c>
    </row>
    <row r="179" spans="1:12" x14ac:dyDescent="0.25">
      <c r="A179" s="16"/>
      <c r="B179" s="18"/>
      <c r="C179" s="18"/>
      <c r="D179" s="16"/>
      <c r="E179" s="16"/>
      <c r="F179" s="17"/>
      <c r="G179" s="17"/>
      <c r="H179" s="16"/>
      <c r="I179" s="17"/>
      <c r="J179" s="20" t="str">
        <f>IF(NOT(COUNTA(A179:I179)&gt;0),"",IF(NOT(AND(ISNUMBER(F179),F179&gt;=DATE(1950,1,1),F179&lt;=DATE(2099,12,31))),"",IF(H179="Closed",IF(AND(ISNUMBER(I179),I179&gt;=DATE(1950,1,1),I179&lt;=DATE(2099,12,31)),I179-F179,""),IF(AND(ISNUMBER(Dashboard!$B$4),Dashboard!$B$4&gt;=DATE(1950,1,1),Dashboard!$B$4&lt;=DATE(2099,12,31)),Dashboard!$B$4-F179,""))))</f>
        <v/>
      </c>
      <c r="K179" s="22" t="str">
        <f>IF(NOT(COUNTA(A179:I179)&gt;0),"",IF(OR(NOT(AND(ISNUMBER(G179),G179&gt;=DATE(1950,1,1),G179&lt;=DATE(2099,12,31))),NOT(AND(ISNUMBER(Dashboard!$B$4),Dashboard!$B$4&gt;=DATE(1950,1,1),Dashboard!$B$4&lt;=DATE(2099,12,31)))),"",IF(AND(H179&lt;&gt;"Closed",G179&lt;Dashboard!$B$4),"Yes","No")))</f>
        <v/>
      </c>
      <c r="L179" s="22" t="str">
        <f>IF(NOT(COUNTA(A179:I179)&gt;0),"",IF(LEN(A179)=0,"Check ID",IF(SUMPRODUCT(--($A$2:$A$501=A179))&gt;1,"Duplicate ID",IF(OR(LEN(B179)=0,LEN(C179)=0,LEN(E179)=0,NOT(OR(D179="Mechanical",D179="Electrical",D179="Plumbing",D179="Controls",D179="Other")),NOT(AND(ISNUMBER(F179),F179&gt;=DATE(1950,1,1),F179&lt;=DATE(2099,12,31))),NOT(AND(ISNUMBER(G179),G179&gt;=DATE(1950,1,1),G179&lt;=DATE(2099,12,31))),NOT(OR(H179="Open",H179="Ready for review",H179="Closed")),IF(AND(AND(ISNUMBER(F179),F179&gt;=DATE(1950,1,1),F179&lt;=DATE(2099,12,31)),AND(ISNUMBER(G179),G179&gt;=DATE(1950,1,1),G179&lt;=DATE(2099,12,31))),G179&lt;F179,FALSE),AND(H179="Closed",LEN(I179)=0),AND(LEN(I179)&gt;0,NOT(AND(ISNUMBER(I179),I179&gt;=DATE(1950,1,1),I179&lt;=DATE(2099,12,31)))),IF(AND(AND(ISNUMBER(I179),I179&gt;=DATE(1950,1,1),I179&lt;=DATE(2099,12,31)),AND(ISNUMBER(F179),F179&gt;=DATE(1950,1,1),F179&lt;=DATE(2099,12,31))),I179&lt;F179,FALSE)),"Check inputs","OK"))))</f>
        <v/>
      </c>
    </row>
    <row r="180" spans="1:12" x14ac:dyDescent="0.25">
      <c r="A180" s="16"/>
      <c r="B180" s="18"/>
      <c r="C180" s="18"/>
      <c r="D180" s="16"/>
      <c r="E180" s="16"/>
      <c r="F180" s="17"/>
      <c r="G180" s="17"/>
      <c r="H180" s="16"/>
      <c r="I180" s="17"/>
      <c r="J180" s="20" t="str">
        <f>IF(NOT(COUNTA(A180:I180)&gt;0),"",IF(NOT(AND(ISNUMBER(F180),F180&gt;=DATE(1950,1,1),F180&lt;=DATE(2099,12,31))),"",IF(H180="Closed",IF(AND(ISNUMBER(I180),I180&gt;=DATE(1950,1,1),I180&lt;=DATE(2099,12,31)),I180-F180,""),IF(AND(ISNUMBER(Dashboard!$B$4),Dashboard!$B$4&gt;=DATE(1950,1,1),Dashboard!$B$4&lt;=DATE(2099,12,31)),Dashboard!$B$4-F180,""))))</f>
        <v/>
      </c>
      <c r="K180" s="22" t="str">
        <f>IF(NOT(COUNTA(A180:I180)&gt;0),"",IF(OR(NOT(AND(ISNUMBER(G180),G180&gt;=DATE(1950,1,1),G180&lt;=DATE(2099,12,31))),NOT(AND(ISNUMBER(Dashboard!$B$4),Dashboard!$B$4&gt;=DATE(1950,1,1),Dashboard!$B$4&lt;=DATE(2099,12,31)))),"",IF(AND(H180&lt;&gt;"Closed",G180&lt;Dashboard!$B$4),"Yes","No")))</f>
        <v/>
      </c>
      <c r="L180" s="22" t="str">
        <f>IF(NOT(COUNTA(A180:I180)&gt;0),"",IF(LEN(A180)=0,"Check ID",IF(SUMPRODUCT(--($A$2:$A$501=A180))&gt;1,"Duplicate ID",IF(OR(LEN(B180)=0,LEN(C180)=0,LEN(E180)=0,NOT(OR(D180="Mechanical",D180="Electrical",D180="Plumbing",D180="Controls",D180="Other")),NOT(AND(ISNUMBER(F180),F180&gt;=DATE(1950,1,1),F180&lt;=DATE(2099,12,31))),NOT(AND(ISNUMBER(G180),G180&gt;=DATE(1950,1,1),G180&lt;=DATE(2099,12,31))),NOT(OR(H180="Open",H180="Ready for review",H180="Closed")),IF(AND(AND(ISNUMBER(F180),F180&gt;=DATE(1950,1,1),F180&lt;=DATE(2099,12,31)),AND(ISNUMBER(G180),G180&gt;=DATE(1950,1,1),G180&lt;=DATE(2099,12,31))),G180&lt;F180,FALSE),AND(H180="Closed",LEN(I180)=0),AND(LEN(I180)&gt;0,NOT(AND(ISNUMBER(I180),I180&gt;=DATE(1950,1,1),I180&lt;=DATE(2099,12,31)))),IF(AND(AND(ISNUMBER(I180),I180&gt;=DATE(1950,1,1),I180&lt;=DATE(2099,12,31)),AND(ISNUMBER(F180),F180&gt;=DATE(1950,1,1),F180&lt;=DATE(2099,12,31))),I180&lt;F180,FALSE)),"Check inputs","OK"))))</f>
        <v/>
      </c>
    </row>
    <row r="181" spans="1:12" x14ac:dyDescent="0.25">
      <c r="A181" s="16"/>
      <c r="B181" s="18"/>
      <c r="C181" s="18"/>
      <c r="D181" s="16"/>
      <c r="E181" s="16"/>
      <c r="F181" s="17"/>
      <c r="G181" s="17"/>
      <c r="H181" s="16"/>
      <c r="I181" s="17"/>
      <c r="J181" s="20" t="str">
        <f>IF(NOT(COUNTA(A181:I181)&gt;0),"",IF(NOT(AND(ISNUMBER(F181),F181&gt;=DATE(1950,1,1),F181&lt;=DATE(2099,12,31))),"",IF(H181="Closed",IF(AND(ISNUMBER(I181),I181&gt;=DATE(1950,1,1),I181&lt;=DATE(2099,12,31)),I181-F181,""),IF(AND(ISNUMBER(Dashboard!$B$4),Dashboard!$B$4&gt;=DATE(1950,1,1),Dashboard!$B$4&lt;=DATE(2099,12,31)),Dashboard!$B$4-F181,""))))</f>
        <v/>
      </c>
      <c r="K181" s="22" t="str">
        <f>IF(NOT(COUNTA(A181:I181)&gt;0),"",IF(OR(NOT(AND(ISNUMBER(G181),G181&gt;=DATE(1950,1,1),G181&lt;=DATE(2099,12,31))),NOT(AND(ISNUMBER(Dashboard!$B$4),Dashboard!$B$4&gt;=DATE(1950,1,1),Dashboard!$B$4&lt;=DATE(2099,12,31)))),"",IF(AND(H181&lt;&gt;"Closed",G181&lt;Dashboard!$B$4),"Yes","No")))</f>
        <v/>
      </c>
      <c r="L181" s="22" t="str">
        <f>IF(NOT(COUNTA(A181:I181)&gt;0),"",IF(LEN(A181)=0,"Check ID",IF(SUMPRODUCT(--($A$2:$A$501=A181))&gt;1,"Duplicate ID",IF(OR(LEN(B181)=0,LEN(C181)=0,LEN(E181)=0,NOT(OR(D181="Mechanical",D181="Electrical",D181="Plumbing",D181="Controls",D181="Other")),NOT(AND(ISNUMBER(F181),F181&gt;=DATE(1950,1,1),F181&lt;=DATE(2099,12,31))),NOT(AND(ISNUMBER(G181),G181&gt;=DATE(1950,1,1),G181&lt;=DATE(2099,12,31))),NOT(OR(H181="Open",H181="Ready for review",H181="Closed")),IF(AND(AND(ISNUMBER(F181),F181&gt;=DATE(1950,1,1),F181&lt;=DATE(2099,12,31)),AND(ISNUMBER(G181),G181&gt;=DATE(1950,1,1),G181&lt;=DATE(2099,12,31))),G181&lt;F181,FALSE),AND(H181="Closed",LEN(I181)=0),AND(LEN(I181)&gt;0,NOT(AND(ISNUMBER(I181),I181&gt;=DATE(1950,1,1),I181&lt;=DATE(2099,12,31)))),IF(AND(AND(ISNUMBER(I181),I181&gt;=DATE(1950,1,1),I181&lt;=DATE(2099,12,31)),AND(ISNUMBER(F181),F181&gt;=DATE(1950,1,1),F181&lt;=DATE(2099,12,31))),I181&lt;F181,FALSE)),"Check inputs","OK"))))</f>
        <v/>
      </c>
    </row>
    <row r="182" spans="1:12" x14ac:dyDescent="0.25">
      <c r="A182" s="16"/>
      <c r="B182" s="18"/>
      <c r="C182" s="18"/>
      <c r="D182" s="16"/>
      <c r="E182" s="16"/>
      <c r="F182" s="17"/>
      <c r="G182" s="17"/>
      <c r="H182" s="16"/>
      <c r="I182" s="17"/>
      <c r="J182" s="20" t="str">
        <f>IF(NOT(COUNTA(A182:I182)&gt;0),"",IF(NOT(AND(ISNUMBER(F182),F182&gt;=DATE(1950,1,1),F182&lt;=DATE(2099,12,31))),"",IF(H182="Closed",IF(AND(ISNUMBER(I182),I182&gt;=DATE(1950,1,1),I182&lt;=DATE(2099,12,31)),I182-F182,""),IF(AND(ISNUMBER(Dashboard!$B$4),Dashboard!$B$4&gt;=DATE(1950,1,1),Dashboard!$B$4&lt;=DATE(2099,12,31)),Dashboard!$B$4-F182,""))))</f>
        <v/>
      </c>
      <c r="K182" s="22" t="str">
        <f>IF(NOT(COUNTA(A182:I182)&gt;0),"",IF(OR(NOT(AND(ISNUMBER(G182),G182&gt;=DATE(1950,1,1),G182&lt;=DATE(2099,12,31))),NOT(AND(ISNUMBER(Dashboard!$B$4),Dashboard!$B$4&gt;=DATE(1950,1,1),Dashboard!$B$4&lt;=DATE(2099,12,31)))),"",IF(AND(H182&lt;&gt;"Closed",G182&lt;Dashboard!$B$4),"Yes","No")))</f>
        <v/>
      </c>
      <c r="L182" s="22" t="str">
        <f>IF(NOT(COUNTA(A182:I182)&gt;0),"",IF(LEN(A182)=0,"Check ID",IF(SUMPRODUCT(--($A$2:$A$501=A182))&gt;1,"Duplicate ID",IF(OR(LEN(B182)=0,LEN(C182)=0,LEN(E182)=0,NOT(OR(D182="Mechanical",D182="Electrical",D182="Plumbing",D182="Controls",D182="Other")),NOT(AND(ISNUMBER(F182),F182&gt;=DATE(1950,1,1),F182&lt;=DATE(2099,12,31))),NOT(AND(ISNUMBER(G182),G182&gt;=DATE(1950,1,1),G182&lt;=DATE(2099,12,31))),NOT(OR(H182="Open",H182="Ready for review",H182="Closed")),IF(AND(AND(ISNUMBER(F182),F182&gt;=DATE(1950,1,1),F182&lt;=DATE(2099,12,31)),AND(ISNUMBER(G182),G182&gt;=DATE(1950,1,1),G182&lt;=DATE(2099,12,31))),G182&lt;F182,FALSE),AND(H182="Closed",LEN(I182)=0),AND(LEN(I182)&gt;0,NOT(AND(ISNUMBER(I182),I182&gt;=DATE(1950,1,1),I182&lt;=DATE(2099,12,31)))),IF(AND(AND(ISNUMBER(I182),I182&gt;=DATE(1950,1,1),I182&lt;=DATE(2099,12,31)),AND(ISNUMBER(F182),F182&gt;=DATE(1950,1,1),F182&lt;=DATE(2099,12,31))),I182&lt;F182,FALSE)),"Check inputs","OK"))))</f>
        <v/>
      </c>
    </row>
    <row r="183" spans="1:12" x14ac:dyDescent="0.25">
      <c r="A183" s="16"/>
      <c r="B183" s="18"/>
      <c r="C183" s="18"/>
      <c r="D183" s="16"/>
      <c r="E183" s="16"/>
      <c r="F183" s="17"/>
      <c r="G183" s="17"/>
      <c r="H183" s="16"/>
      <c r="I183" s="17"/>
      <c r="J183" s="20" t="str">
        <f>IF(NOT(COUNTA(A183:I183)&gt;0),"",IF(NOT(AND(ISNUMBER(F183),F183&gt;=DATE(1950,1,1),F183&lt;=DATE(2099,12,31))),"",IF(H183="Closed",IF(AND(ISNUMBER(I183),I183&gt;=DATE(1950,1,1),I183&lt;=DATE(2099,12,31)),I183-F183,""),IF(AND(ISNUMBER(Dashboard!$B$4),Dashboard!$B$4&gt;=DATE(1950,1,1),Dashboard!$B$4&lt;=DATE(2099,12,31)),Dashboard!$B$4-F183,""))))</f>
        <v/>
      </c>
      <c r="K183" s="22" t="str">
        <f>IF(NOT(COUNTA(A183:I183)&gt;0),"",IF(OR(NOT(AND(ISNUMBER(G183),G183&gt;=DATE(1950,1,1),G183&lt;=DATE(2099,12,31))),NOT(AND(ISNUMBER(Dashboard!$B$4),Dashboard!$B$4&gt;=DATE(1950,1,1),Dashboard!$B$4&lt;=DATE(2099,12,31)))),"",IF(AND(H183&lt;&gt;"Closed",G183&lt;Dashboard!$B$4),"Yes","No")))</f>
        <v/>
      </c>
      <c r="L183" s="22" t="str">
        <f>IF(NOT(COUNTA(A183:I183)&gt;0),"",IF(LEN(A183)=0,"Check ID",IF(SUMPRODUCT(--($A$2:$A$501=A183))&gt;1,"Duplicate ID",IF(OR(LEN(B183)=0,LEN(C183)=0,LEN(E183)=0,NOT(OR(D183="Mechanical",D183="Electrical",D183="Plumbing",D183="Controls",D183="Other")),NOT(AND(ISNUMBER(F183),F183&gt;=DATE(1950,1,1),F183&lt;=DATE(2099,12,31))),NOT(AND(ISNUMBER(G183),G183&gt;=DATE(1950,1,1),G183&lt;=DATE(2099,12,31))),NOT(OR(H183="Open",H183="Ready for review",H183="Closed")),IF(AND(AND(ISNUMBER(F183),F183&gt;=DATE(1950,1,1),F183&lt;=DATE(2099,12,31)),AND(ISNUMBER(G183),G183&gt;=DATE(1950,1,1),G183&lt;=DATE(2099,12,31))),G183&lt;F183,FALSE),AND(H183="Closed",LEN(I183)=0),AND(LEN(I183)&gt;0,NOT(AND(ISNUMBER(I183),I183&gt;=DATE(1950,1,1),I183&lt;=DATE(2099,12,31)))),IF(AND(AND(ISNUMBER(I183),I183&gt;=DATE(1950,1,1),I183&lt;=DATE(2099,12,31)),AND(ISNUMBER(F183),F183&gt;=DATE(1950,1,1),F183&lt;=DATE(2099,12,31))),I183&lt;F183,FALSE)),"Check inputs","OK"))))</f>
        <v/>
      </c>
    </row>
    <row r="184" spans="1:12" x14ac:dyDescent="0.25">
      <c r="A184" s="16"/>
      <c r="B184" s="18"/>
      <c r="C184" s="18"/>
      <c r="D184" s="16"/>
      <c r="E184" s="16"/>
      <c r="F184" s="17"/>
      <c r="G184" s="17"/>
      <c r="H184" s="16"/>
      <c r="I184" s="17"/>
      <c r="J184" s="20" t="str">
        <f>IF(NOT(COUNTA(A184:I184)&gt;0),"",IF(NOT(AND(ISNUMBER(F184),F184&gt;=DATE(1950,1,1),F184&lt;=DATE(2099,12,31))),"",IF(H184="Closed",IF(AND(ISNUMBER(I184),I184&gt;=DATE(1950,1,1),I184&lt;=DATE(2099,12,31)),I184-F184,""),IF(AND(ISNUMBER(Dashboard!$B$4),Dashboard!$B$4&gt;=DATE(1950,1,1),Dashboard!$B$4&lt;=DATE(2099,12,31)),Dashboard!$B$4-F184,""))))</f>
        <v/>
      </c>
      <c r="K184" s="22" t="str">
        <f>IF(NOT(COUNTA(A184:I184)&gt;0),"",IF(OR(NOT(AND(ISNUMBER(G184),G184&gt;=DATE(1950,1,1),G184&lt;=DATE(2099,12,31))),NOT(AND(ISNUMBER(Dashboard!$B$4),Dashboard!$B$4&gt;=DATE(1950,1,1),Dashboard!$B$4&lt;=DATE(2099,12,31)))),"",IF(AND(H184&lt;&gt;"Closed",G184&lt;Dashboard!$B$4),"Yes","No")))</f>
        <v/>
      </c>
      <c r="L184" s="22" t="str">
        <f>IF(NOT(COUNTA(A184:I184)&gt;0),"",IF(LEN(A184)=0,"Check ID",IF(SUMPRODUCT(--($A$2:$A$501=A184))&gt;1,"Duplicate ID",IF(OR(LEN(B184)=0,LEN(C184)=0,LEN(E184)=0,NOT(OR(D184="Mechanical",D184="Electrical",D184="Plumbing",D184="Controls",D184="Other")),NOT(AND(ISNUMBER(F184),F184&gt;=DATE(1950,1,1),F184&lt;=DATE(2099,12,31))),NOT(AND(ISNUMBER(G184),G184&gt;=DATE(1950,1,1),G184&lt;=DATE(2099,12,31))),NOT(OR(H184="Open",H184="Ready for review",H184="Closed")),IF(AND(AND(ISNUMBER(F184),F184&gt;=DATE(1950,1,1),F184&lt;=DATE(2099,12,31)),AND(ISNUMBER(G184),G184&gt;=DATE(1950,1,1),G184&lt;=DATE(2099,12,31))),G184&lt;F184,FALSE),AND(H184="Closed",LEN(I184)=0),AND(LEN(I184)&gt;0,NOT(AND(ISNUMBER(I184),I184&gt;=DATE(1950,1,1),I184&lt;=DATE(2099,12,31)))),IF(AND(AND(ISNUMBER(I184),I184&gt;=DATE(1950,1,1),I184&lt;=DATE(2099,12,31)),AND(ISNUMBER(F184),F184&gt;=DATE(1950,1,1),F184&lt;=DATE(2099,12,31))),I184&lt;F184,FALSE)),"Check inputs","OK"))))</f>
        <v/>
      </c>
    </row>
    <row r="185" spans="1:12" x14ac:dyDescent="0.25">
      <c r="A185" s="16"/>
      <c r="B185" s="18"/>
      <c r="C185" s="18"/>
      <c r="D185" s="16"/>
      <c r="E185" s="16"/>
      <c r="F185" s="17"/>
      <c r="G185" s="17"/>
      <c r="H185" s="16"/>
      <c r="I185" s="17"/>
      <c r="J185" s="20" t="str">
        <f>IF(NOT(COUNTA(A185:I185)&gt;0),"",IF(NOT(AND(ISNUMBER(F185),F185&gt;=DATE(1950,1,1),F185&lt;=DATE(2099,12,31))),"",IF(H185="Closed",IF(AND(ISNUMBER(I185),I185&gt;=DATE(1950,1,1),I185&lt;=DATE(2099,12,31)),I185-F185,""),IF(AND(ISNUMBER(Dashboard!$B$4),Dashboard!$B$4&gt;=DATE(1950,1,1),Dashboard!$B$4&lt;=DATE(2099,12,31)),Dashboard!$B$4-F185,""))))</f>
        <v/>
      </c>
      <c r="K185" s="22" t="str">
        <f>IF(NOT(COUNTA(A185:I185)&gt;0),"",IF(OR(NOT(AND(ISNUMBER(G185),G185&gt;=DATE(1950,1,1),G185&lt;=DATE(2099,12,31))),NOT(AND(ISNUMBER(Dashboard!$B$4),Dashboard!$B$4&gt;=DATE(1950,1,1),Dashboard!$B$4&lt;=DATE(2099,12,31)))),"",IF(AND(H185&lt;&gt;"Closed",G185&lt;Dashboard!$B$4),"Yes","No")))</f>
        <v/>
      </c>
      <c r="L185" s="22" t="str">
        <f>IF(NOT(COUNTA(A185:I185)&gt;0),"",IF(LEN(A185)=0,"Check ID",IF(SUMPRODUCT(--($A$2:$A$501=A185))&gt;1,"Duplicate ID",IF(OR(LEN(B185)=0,LEN(C185)=0,LEN(E185)=0,NOT(OR(D185="Mechanical",D185="Electrical",D185="Plumbing",D185="Controls",D185="Other")),NOT(AND(ISNUMBER(F185),F185&gt;=DATE(1950,1,1),F185&lt;=DATE(2099,12,31))),NOT(AND(ISNUMBER(G185),G185&gt;=DATE(1950,1,1),G185&lt;=DATE(2099,12,31))),NOT(OR(H185="Open",H185="Ready for review",H185="Closed")),IF(AND(AND(ISNUMBER(F185),F185&gt;=DATE(1950,1,1),F185&lt;=DATE(2099,12,31)),AND(ISNUMBER(G185),G185&gt;=DATE(1950,1,1),G185&lt;=DATE(2099,12,31))),G185&lt;F185,FALSE),AND(H185="Closed",LEN(I185)=0),AND(LEN(I185)&gt;0,NOT(AND(ISNUMBER(I185),I185&gt;=DATE(1950,1,1),I185&lt;=DATE(2099,12,31)))),IF(AND(AND(ISNUMBER(I185),I185&gt;=DATE(1950,1,1),I185&lt;=DATE(2099,12,31)),AND(ISNUMBER(F185),F185&gt;=DATE(1950,1,1),F185&lt;=DATE(2099,12,31))),I185&lt;F185,FALSE)),"Check inputs","OK"))))</f>
        <v/>
      </c>
    </row>
    <row r="186" spans="1:12" x14ac:dyDescent="0.25">
      <c r="A186" s="16"/>
      <c r="B186" s="18"/>
      <c r="C186" s="18"/>
      <c r="D186" s="16"/>
      <c r="E186" s="16"/>
      <c r="F186" s="17"/>
      <c r="G186" s="17"/>
      <c r="H186" s="16"/>
      <c r="I186" s="17"/>
      <c r="J186" s="20" t="str">
        <f>IF(NOT(COUNTA(A186:I186)&gt;0),"",IF(NOT(AND(ISNUMBER(F186),F186&gt;=DATE(1950,1,1),F186&lt;=DATE(2099,12,31))),"",IF(H186="Closed",IF(AND(ISNUMBER(I186),I186&gt;=DATE(1950,1,1),I186&lt;=DATE(2099,12,31)),I186-F186,""),IF(AND(ISNUMBER(Dashboard!$B$4),Dashboard!$B$4&gt;=DATE(1950,1,1),Dashboard!$B$4&lt;=DATE(2099,12,31)),Dashboard!$B$4-F186,""))))</f>
        <v/>
      </c>
      <c r="K186" s="22" t="str">
        <f>IF(NOT(COUNTA(A186:I186)&gt;0),"",IF(OR(NOT(AND(ISNUMBER(G186),G186&gt;=DATE(1950,1,1),G186&lt;=DATE(2099,12,31))),NOT(AND(ISNUMBER(Dashboard!$B$4),Dashboard!$B$4&gt;=DATE(1950,1,1),Dashboard!$B$4&lt;=DATE(2099,12,31)))),"",IF(AND(H186&lt;&gt;"Closed",G186&lt;Dashboard!$B$4),"Yes","No")))</f>
        <v/>
      </c>
      <c r="L186" s="22" t="str">
        <f>IF(NOT(COUNTA(A186:I186)&gt;0),"",IF(LEN(A186)=0,"Check ID",IF(SUMPRODUCT(--($A$2:$A$501=A186))&gt;1,"Duplicate ID",IF(OR(LEN(B186)=0,LEN(C186)=0,LEN(E186)=0,NOT(OR(D186="Mechanical",D186="Electrical",D186="Plumbing",D186="Controls",D186="Other")),NOT(AND(ISNUMBER(F186),F186&gt;=DATE(1950,1,1),F186&lt;=DATE(2099,12,31))),NOT(AND(ISNUMBER(G186),G186&gt;=DATE(1950,1,1),G186&lt;=DATE(2099,12,31))),NOT(OR(H186="Open",H186="Ready for review",H186="Closed")),IF(AND(AND(ISNUMBER(F186),F186&gt;=DATE(1950,1,1),F186&lt;=DATE(2099,12,31)),AND(ISNUMBER(G186),G186&gt;=DATE(1950,1,1),G186&lt;=DATE(2099,12,31))),G186&lt;F186,FALSE),AND(H186="Closed",LEN(I186)=0),AND(LEN(I186)&gt;0,NOT(AND(ISNUMBER(I186),I186&gt;=DATE(1950,1,1),I186&lt;=DATE(2099,12,31)))),IF(AND(AND(ISNUMBER(I186),I186&gt;=DATE(1950,1,1),I186&lt;=DATE(2099,12,31)),AND(ISNUMBER(F186),F186&gt;=DATE(1950,1,1),F186&lt;=DATE(2099,12,31))),I186&lt;F186,FALSE)),"Check inputs","OK"))))</f>
        <v/>
      </c>
    </row>
    <row r="187" spans="1:12" x14ac:dyDescent="0.25">
      <c r="A187" s="16"/>
      <c r="B187" s="18"/>
      <c r="C187" s="18"/>
      <c r="D187" s="16"/>
      <c r="E187" s="16"/>
      <c r="F187" s="17"/>
      <c r="G187" s="17"/>
      <c r="H187" s="16"/>
      <c r="I187" s="17"/>
      <c r="J187" s="20" t="str">
        <f>IF(NOT(COUNTA(A187:I187)&gt;0),"",IF(NOT(AND(ISNUMBER(F187),F187&gt;=DATE(1950,1,1),F187&lt;=DATE(2099,12,31))),"",IF(H187="Closed",IF(AND(ISNUMBER(I187),I187&gt;=DATE(1950,1,1),I187&lt;=DATE(2099,12,31)),I187-F187,""),IF(AND(ISNUMBER(Dashboard!$B$4),Dashboard!$B$4&gt;=DATE(1950,1,1),Dashboard!$B$4&lt;=DATE(2099,12,31)),Dashboard!$B$4-F187,""))))</f>
        <v/>
      </c>
      <c r="K187" s="22" t="str">
        <f>IF(NOT(COUNTA(A187:I187)&gt;0),"",IF(OR(NOT(AND(ISNUMBER(G187),G187&gt;=DATE(1950,1,1),G187&lt;=DATE(2099,12,31))),NOT(AND(ISNUMBER(Dashboard!$B$4),Dashboard!$B$4&gt;=DATE(1950,1,1),Dashboard!$B$4&lt;=DATE(2099,12,31)))),"",IF(AND(H187&lt;&gt;"Closed",G187&lt;Dashboard!$B$4),"Yes","No")))</f>
        <v/>
      </c>
      <c r="L187" s="22" t="str">
        <f>IF(NOT(COUNTA(A187:I187)&gt;0),"",IF(LEN(A187)=0,"Check ID",IF(SUMPRODUCT(--($A$2:$A$501=A187))&gt;1,"Duplicate ID",IF(OR(LEN(B187)=0,LEN(C187)=0,LEN(E187)=0,NOT(OR(D187="Mechanical",D187="Electrical",D187="Plumbing",D187="Controls",D187="Other")),NOT(AND(ISNUMBER(F187),F187&gt;=DATE(1950,1,1),F187&lt;=DATE(2099,12,31))),NOT(AND(ISNUMBER(G187),G187&gt;=DATE(1950,1,1),G187&lt;=DATE(2099,12,31))),NOT(OR(H187="Open",H187="Ready for review",H187="Closed")),IF(AND(AND(ISNUMBER(F187),F187&gt;=DATE(1950,1,1),F187&lt;=DATE(2099,12,31)),AND(ISNUMBER(G187),G187&gt;=DATE(1950,1,1),G187&lt;=DATE(2099,12,31))),G187&lt;F187,FALSE),AND(H187="Closed",LEN(I187)=0),AND(LEN(I187)&gt;0,NOT(AND(ISNUMBER(I187),I187&gt;=DATE(1950,1,1),I187&lt;=DATE(2099,12,31)))),IF(AND(AND(ISNUMBER(I187),I187&gt;=DATE(1950,1,1),I187&lt;=DATE(2099,12,31)),AND(ISNUMBER(F187),F187&gt;=DATE(1950,1,1),F187&lt;=DATE(2099,12,31))),I187&lt;F187,FALSE)),"Check inputs","OK"))))</f>
        <v/>
      </c>
    </row>
    <row r="188" spans="1:12" x14ac:dyDescent="0.25">
      <c r="A188" s="16"/>
      <c r="B188" s="18"/>
      <c r="C188" s="18"/>
      <c r="D188" s="16"/>
      <c r="E188" s="16"/>
      <c r="F188" s="17"/>
      <c r="G188" s="17"/>
      <c r="H188" s="16"/>
      <c r="I188" s="17"/>
      <c r="J188" s="20" t="str">
        <f>IF(NOT(COUNTA(A188:I188)&gt;0),"",IF(NOT(AND(ISNUMBER(F188),F188&gt;=DATE(1950,1,1),F188&lt;=DATE(2099,12,31))),"",IF(H188="Closed",IF(AND(ISNUMBER(I188),I188&gt;=DATE(1950,1,1),I188&lt;=DATE(2099,12,31)),I188-F188,""),IF(AND(ISNUMBER(Dashboard!$B$4),Dashboard!$B$4&gt;=DATE(1950,1,1),Dashboard!$B$4&lt;=DATE(2099,12,31)),Dashboard!$B$4-F188,""))))</f>
        <v/>
      </c>
      <c r="K188" s="22" t="str">
        <f>IF(NOT(COUNTA(A188:I188)&gt;0),"",IF(OR(NOT(AND(ISNUMBER(G188),G188&gt;=DATE(1950,1,1),G188&lt;=DATE(2099,12,31))),NOT(AND(ISNUMBER(Dashboard!$B$4),Dashboard!$B$4&gt;=DATE(1950,1,1),Dashboard!$B$4&lt;=DATE(2099,12,31)))),"",IF(AND(H188&lt;&gt;"Closed",G188&lt;Dashboard!$B$4),"Yes","No")))</f>
        <v/>
      </c>
      <c r="L188" s="22" t="str">
        <f>IF(NOT(COUNTA(A188:I188)&gt;0),"",IF(LEN(A188)=0,"Check ID",IF(SUMPRODUCT(--($A$2:$A$501=A188))&gt;1,"Duplicate ID",IF(OR(LEN(B188)=0,LEN(C188)=0,LEN(E188)=0,NOT(OR(D188="Mechanical",D188="Electrical",D188="Plumbing",D188="Controls",D188="Other")),NOT(AND(ISNUMBER(F188),F188&gt;=DATE(1950,1,1),F188&lt;=DATE(2099,12,31))),NOT(AND(ISNUMBER(G188),G188&gt;=DATE(1950,1,1),G188&lt;=DATE(2099,12,31))),NOT(OR(H188="Open",H188="Ready for review",H188="Closed")),IF(AND(AND(ISNUMBER(F188),F188&gt;=DATE(1950,1,1),F188&lt;=DATE(2099,12,31)),AND(ISNUMBER(G188),G188&gt;=DATE(1950,1,1),G188&lt;=DATE(2099,12,31))),G188&lt;F188,FALSE),AND(H188="Closed",LEN(I188)=0),AND(LEN(I188)&gt;0,NOT(AND(ISNUMBER(I188),I188&gt;=DATE(1950,1,1),I188&lt;=DATE(2099,12,31)))),IF(AND(AND(ISNUMBER(I188),I188&gt;=DATE(1950,1,1),I188&lt;=DATE(2099,12,31)),AND(ISNUMBER(F188),F188&gt;=DATE(1950,1,1),F188&lt;=DATE(2099,12,31))),I188&lt;F188,FALSE)),"Check inputs","OK"))))</f>
        <v/>
      </c>
    </row>
    <row r="189" spans="1:12" x14ac:dyDescent="0.25">
      <c r="A189" s="16"/>
      <c r="B189" s="18"/>
      <c r="C189" s="18"/>
      <c r="D189" s="16"/>
      <c r="E189" s="16"/>
      <c r="F189" s="17"/>
      <c r="G189" s="17"/>
      <c r="H189" s="16"/>
      <c r="I189" s="17"/>
      <c r="J189" s="20" t="str">
        <f>IF(NOT(COUNTA(A189:I189)&gt;0),"",IF(NOT(AND(ISNUMBER(F189),F189&gt;=DATE(1950,1,1),F189&lt;=DATE(2099,12,31))),"",IF(H189="Closed",IF(AND(ISNUMBER(I189),I189&gt;=DATE(1950,1,1),I189&lt;=DATE(2099,12,31)),I189-F189,""),IF(AND(ISNUMBER(Dashboard!$B$4),Dashboard!$B$4&gt;=DATE(1950,1,1),Dashboard!$B$4&lt;=DATE(2099,12,31)),Dashboard!$B$4-F189,""))))</f>
        <v/>
      </c>
      <c r="K189" s="22" t="str">
        <f>IF(NOT(COUNTA(A189:I189)&gt;0),"",IF(OR(NOT(AND(ISNUMBER(G189),G189&gt;=DATE(1950,1,1),G189&lt;=DATE(2099,12,31))),NOT(AND(ISNUMBER(Dashboard!$B$4),Dashboard!$B$4&gt;=DATE(1950,1,1),Dashboard!$B$4&lt;=DATE(2099,12,31)))),"",IF(AND(H189&lt;&gt;"Closed",G189&lt;Dashboard!$B$4),"Yes","No")))</f>
        <v/>
      </c>
      <c r="L189" s="22" t="str">
        <f>IF(NOT(COUNTA(A189:I189)&gt;0),"",IF(LEN(A189)=0,"Check ID",IF(SUMPRODUCT(--($A$2:$A$501=A189))&gt;1,"Duplicate ID",IF(OR(LEN(B189)=0,LEN(C189)=0,LEN(E189)=0,NOT(OR(D189="Mechanical",D189="Electrical",D189="Plumbing",D189="Controls",D189="Other")),NOT(AND(ISNUMBER(F189),F189&gt;=DATE(1950,1,1),F189&lt;=DATE(2099,12,31))),NOT(AND(ISNUMBER(G189),G189&gt;=DATE(1950,1,1),G189&lt;=DATE(2099,12,31))),NOT(OR(H189="Open",H189="Ready for review",H189="Closed")),IF(AND(AND(ISNUMBER(F189),F189&gt;=DATE(1950,1,1),F189&lt;=DATE(2099,12,31)),AND(ISNUMBER(G189),G189&gt;=DATE(1950,1,1),G189&lt;=DATE(2099,12,31))),G189&lt;F189,FALSE),AND(H189="Closed",LEN(I189)=0),AND(LEN(I189)&gt;0,NOT(AND(ISNUMBER(I189),I189&gt;=DATE(1950,1,1),I189&lt;=DATE(2099,12,31)))),IF(AND(AND(ISNUMBER(I189),I189&gt;=DATE(1950,1,1),I189&lt;=DATE(2099,12,31)),AND(ISNUMBER(F189),F189&gt;=DATE(1950,1,1),F189&lt;=DATE(2099,12,31))),I189&lt;F189,FALSE)),"Check inputs","OK"))))</f>
        <v/>
      </c>
    </row>
    <row r="190" spans="1:12" x14ac:dyDescent="0.25">
      <c r="A190" s="16"/>
      <c r="B190" s="18"/>
      <c r="C190" s="18"/>
      <c r="D190" s="16"/>
      <c r="E190" s="16"/>
      <c r="F190" s="17"/>
      <c r="G190" s="17"/>
      <c r="H190" s="16"/>
      <c r="I190" s="17"/>
      <c r="J190" s="20" t="str">
        <f>IF(NOT(COUNTA(A190:I190)&gt;0),"",IF(NOT(AND(ISNUMBER(F190),F190&gt;=DATE(1950,1,1),F190&lt;=DATE(2099,12,31))),"",IF(H190="Closed",IF(AND(ISNUMBER(I190),I190&gt;=DATE(1950,1,1),I190&lt;=DATE(2099,12,31)),I190-F190,""),IF(AND(ISNUMBER(Dashboard!$B$4),Dashboard!$B$4&gt;=DATE(1950,1,1),Dashboard!$B$4&lt;=DATE(2099,12,31)),Dashboard!$B$4-F190,""))))</f>
        <v/>
      </c>
      <c r="K190" s="22" t="str">
        <f>IF(NOT(COUNTA(A190:I190)&gt;0),"",IF(OR(NOT(AND(ISNUMBER(G190),G190&gt;=DATE(1950,1,1),G190&lt;=DATE(2099,12,31))),NOT(AND(ISNUMBER(Dashboard!$B$4),Dashboard!$B$4&gt;=DATE(1950,1,1),Dashboard!$B$4&lt;=DATE(2099,12,31)))),"",IF(AND(H190&lt;&gt;"Closed",G190&lt;Dashboard!$B$4),"Yes","No")))</f>
        <v/>
      </c>
      <c r="L190" s="22" t="str">
        <f>IF(NOT(COUNTA(A190:I190)&gt;0),"",IF(LEN(A190)=0,"Check ID",IF(SUMPRODUCT(--($A$2:$A$501=A190))&gt;1,"Duplicate ID",IF(OR(LEN(B190)=0,LEN(C190)=0,LEN(E190)=0,NOT(OR(D190="Mechanical",D190="Electrical",D190="Plumbing",D190="Controls",D190="Other")),NOT(AND(ISNUMBER(F190),F190&gt;=DATE(1950,1,1),F190&lt;=DATE(2099,12,31))),NOT(AND(ISNUMBER(G190),G190&gt;=DATE(1950,1,1),G190&lt;=DATE(2099,12,31))),NOT(OR(H190="Open",H190="Ready for review",H190="Closed")),IF(AND(AND(ISNUMBER(F190),F190&gt;=DATE(1950,1,1),F190&lt;=DATE(2099,12,31)),AND(ISNUMBER(G190),G190&gt;=DATE(1950,1,1),G190&lt;=DATE(2099,12,31))),G190&lt;F190,FALSE),AND(H190="Closed",LEN(I190)=0),AND(LEN(I190)&gt;0,NOT(AND(ISNUMBER(I190),I190&gt;=DATE(1950,1,1),I190&lt;=DATE(2099,12,31)))),IF(AND(AND(ISNUMBER(I190),I190&gt;=DATE(1950,1,1),I190&lt;=DATE(2099,12,31)),AND(ISNUMBER(F190),F190&gt;=DATE(1950,1,1),F190&lt;=DATE(2099,12,31))),I190&lt;F190,FALSE)),"Check inputs","OK"))))</f>
        <v/>
      </c>
    </row>
    <row r="191" spans="1:12" x14ac:dyDescent="0.25">
      <c r="A191" s="16"/>
      <c r="B191" s="18"/>
      <c r="C191" s="18"/>
      <c r="D191" s="16"/>
      <c r="E191" s="16"/>
      <c r="F191" s="17"/>
      <c r="G191" s="17"/>
      <c r="H191" s="16"/>
      <c r="I191" s="17"/>
      <c r="J191" s="20" t="str">
        <f>IF(NOT(COUNTA(A191:I191)&gt;0),"",IF(NOT(AND(ISNUMBER(F191),F191&gt;=DATE(1950,1,1),F191&lt;=DATE(2099,12,31))),"",IF(H191="Closed",IF(AND(ISNUMBER(I191),I191&gt;=DATE(1950,1,1),I191&lt;=DATE(2099,12,31)),I191-F191,""),IF(AND(ISNUMBER(Dashboard!$B$4),Dashboard!$B$4&gt;=DATE(1950,1,1),Dashboard!$B$4&lt;=DATE(2099,12,31)),Dashboard!$B$4-F191,""))))</f>
        <v/>
      </c>
      <c r="K191" s="22" t="str">
        <f>IF(NOT(COUNTA(A191:I191)&gt;0),"",IF(OR(NOT(AND(ISNUMBER(G191),G191&gt;=DATE(1950,1,1),G191&lt;=DATE(2099,12,31))),NOT(AND(ISNUMBER(Dashboard!$B$4),Dashboard!$B$4&gt;=DATE(1950,1,1),Dashboard!$B$4&lt;=DATE(2099,12,31)))),"",IF(AND(H191&lt;&gt;"Closed",G191&lt;Dashboard!$B$4),"Yes","No")))</f>
        <v/>
      </c>
      <c r="L191" s="22" t="str">
        <f>IF(NOT(COUNTA(A191:I191)&gt;0),"",IF(LEN(A191)=0,"Check ID",IF(SUMPRODUCT(--($A$2:$A$501=A191))&gt;1,"Duplicate ID",IF(OR(LEN(B191)=0,LEN(C191)=0,LEN(E191)=0,NOT(OR(D191="Mechanical",D191="Electrical",D191="Plumbing",D191="Controls",D191="Other")),NOT(AND(ISNUMBER(F191),F191&gt;=DATE(1950,1,1),F191&lt;=DATE(2099,12,31))),NOT(AND(ISNUMBER(G191),G191&gt;=DATE(1950,1,1),G191&lt;=DATE(2099,12,31))),NOT(OR(H191="Open",H191="Ready for review",H191="Closed")),IF(AND(AND(ISNUMBER(F191),F191&gt;=DATE(1950,1,1),F191&lt;=DATE(2099,12,31)),AND(ISNUMBER(G191),G191&gt;=DATE(1950,1,1),G191&lt;=DATE(2099,12,31))),G191&lt;F191,FALSE),AND(H191="Closed",LEN(I191)=0),AND(LEN(I191)&gt;0,NOT(AND(ISNUMBER(I191),I191&gt;=DATE(1950,1,1),I191&lt;=DATE(2099,12,31)))),IF(AND(AND(ISNUMBER(I191),I191&gt;=DATE(1950,1,1),I191&lt;=DATE(2099,12,31)),AND(ISNUMBER(F191),F191&gt;=DATE(1950,1,1),F191&lt;=DATE(2099,12,31))),I191&lt;F191,FALSE)),"Check inputs","OK"))))</f>
        <v/>
      </c>
    </row>
    <row r="192" spans="1:12" x14ac:dyDescent="0.25">
      <c r="A192" s="16"/>
      <c r="B192" s="18"/>
      <c r="C192" s="18"/>
      <c r="D192" s="16"/>
      <c r="E192" s="16"/>
      <c r="F192" s="17"/>
      <c r="G192" s="17"/>
      <c r="H192" s="16"/>
      <c r="I192" s="17"/>
      <c r="J192" s="20" t="str">
        <f>IF(NOT(COUNTA(A192:I192)&gt;0),"",IF(NOT(AND(ISNUMBER(F192),F192&gt;=DATE(1950,1,1),F192&lt;=DATE(2099,12,31))),"",IF(H192="Closed",IF(AND(ISNUMBER(I192),I192&gt;=DATE(1950,1,1),I192&lt;=DATE(2099,12,31)),I192-F192,""),IF(AND(ISNUMBER(Dashboard!$B$4),Dashboard!$B$4&gt;=DATE(1950,1,1),Dashboard!$B$4&lt;=DATE(2099,12,31)),Dashboard!$B$4-F192,""))))</f>
        <v/>
      </c>
      <c r="K192" s="22" t="str">
        <f>IF(NOT(COUNTA(A192:I192)&gt;0),"",IF(OR(NOT(AND(ISNUMBER(G192),G192&gt;=DATE(1950,1,1),G192&lt;=DATE(2099,12,31))),NOT(AND(ISNUMBER(Dashboard!$B$4),Dashboard!$B$4&gt;=DATE(1950,1,1),Dashboard!$B$4&lt;=DATE(2099,12,31)))),"",IF(AND(H192&lt;&gt;"Closed",G192&lt;Dashboard!$B$4),"Yes","No")))</f>
        <v/>
      </c>
      <c r="L192" s="22" t="str">
        <f>IF(NOT(COUNTA(A192:I192)&gt;0),"",IF(LEN(A192)=0,"Check ID",IF(SUMPRODUCT(--($A$2:$A$501=A192))&gt;1,"Duplicate ID",IF(OR(LEN(B192)=0,LEN(C192)=0,LEN(E192)=0,NOT(OR(D192="Mechanical",D192="Electrical",D192="Plumbing",D192="Controls",D192="Other")),NOT(AND(ISNUMBER(F192),F192&gt;=DATE(1950,1,1),F192&lt;=DATE(2099,12,31))),NOT(AND(ISNUMBER(G192),G192&gt;=DATE(1950,1,1),G192&lt;=DATE(2099,12,31))),NOT(OR(H192="Open",H192="Ready for review",H192="Closed")),IF(AND(AND(ISNUMBER(F192),F192&gt;=DATE(1950,1,1),F192&lt;=DATE(2099,12,31)),AND(ISNUMBER(G192),G192&gt;=DATE(1950,1,1),G192&lt;=DATE(2099,12,31))),G192&lt;F192,FALSE),AND(H192="Closed",LEN(I192)=0),AND(LEN(I192)&gt;0,NOT(AND(ISNUMBER(I192),I192&gt;=DATE(1950,1,1),I192&lt;=DATE(2099,12,31)))),IF(AND(AND(ISNUMBER(I192),I192&gt;=DATE(1950,1,1),I192&lt;=DATE(2099,12,31)),AND(ISNUMBER(F192),F192&gt;=DATE(1950,1,1),F192&lt;=DATE(2099,12,31))),I192&lt;F192,FALSE)),"Check inputs","OK"))))</f>
        <v/>
      </c>
    </row>
    <row r="193" spans="1:12" x14ac:dyDescent="0.25">
      <c r="A193" s="16"/>
      <c r="B193" s="18"/>
      <c r="C193" s="18"/>
      <c r="D193" s="16"/>
      <c r="E193" s="16"/>
      <c r="F193" s="17"/>
      <c r="G193" s="17"/>
      <c r="H193" s="16"/>
      <c r="I193" s="17"/>
      <c r="J193" s="20" t="str">
        <f>IF(NOT(COUNTA(A193:I193)&gt;0),"",IF(NOT(AND(ISNUMBER(F193),F193&gt;=DATE(1950,1,1),F193&lt;=DATE(2099,12,31))),"",IF(H193="Closed",IF(AND(ISNUMBER(I193),I193&gt;=DATE(1950,1,1),I193&lt;=DATE(2099,12,31)),I193-F193,""),IF(AND(ISNUMBER(Dashboard!$B$4),Dashboard!$B$4&gt;=DATE(1950,1,1),Dashboard!$B$4&lt;=DATE(2099,12,31)),Dashboard!$B$4-F193,""))))</f>
        <v/>
      </c>
      <c r="K193" s="22" t="str">
        <f>IF(NOT(COUNTA(A193:I193)&gt;0),"",IF(OR(NOT(AND(ISNUMBER(G193),G193&gt;=DATE(1950,1,1),G193&lt;=DATE(2099,12,31))),NOT(AND(ISNUMBER(Dashboard!$B$4),Dashboard!$B$4&gt;=DATE(1950,1,1),Dashboard!$B$4&lt;=DATE(2099,12,31)))),"",IF(AND(H193&lt;&gt;"Closed",G193&lt;Dashboard!$B$4),"Yes","No")))</f>
        <v/>
      </c>
      <c r="L193" s="22" t="str">
        <f>IF(NOT(COUNTA(A193:I193)&gt;0),"",IF(LEN(A193)=0,"Check ID",IF(SUMPRODUCT(--($A$2:$A$501=A193))&gt;1,"Duplicate ID",IF(OR(LEN(B193)=0,LEN(C193)=0,LEN(E193)=0,NOT(OR(D193="Mechanical",D193="Electrical",D193="Plumbing",D193="Controls",D193="Other")),NOT(AND(ISNUMBER(F193),F193&gt;=DATE(1950,1,1),F193&lt;=DATE(2099,12,31))),NOT(AND(ISNUMBER(G193),G193&gt;=DATE(1950,1,1),G193&lt;=DATE(2099,12,31))),NOT(OR(H193="Open",H193="Ready for review",H193="Closed")),IF(AND(AND(ISNUMBER(F193),F193&gt;=DATE(1950,1,1),F193&lt;=DATE(2099,12,31)),AND(ISNUMBER(G193),G193&gt;=DATE(1950,1,1),G193&lt;=DATE(2099,12,31))),G193&lt;F193,FALSE),AND(H193="Closed",LEN(I193)=0),AND(LEN(I193)&gt;0,NOT(AND(ISNUMBER(I193),I193&gt;=DATE(1950,1,1),I193&lt;=DATE(2099,12,31)))),IF(AND(AND(ISNUMBER(I193),I193&gt;=DATE(1950,1,1),I193&lt;=DATE(2099,12,31)),AND(ISNUMBER(F193),F193&gt;=DATE(1950,1,1),F193&lt;=DATE(2099,12,31))),I193&lt;F193,FALSE)),"Check inputs","OK"))))</f>
        <v/>
      </c>
    </row>
    <row r="194" spans="1:12" x14ac:dyDescent="0.25">
      <c r="A194" s="16"/>
      <c r="B194" s="18"/>
      <c r="C194" s="18"/>
      <c r="D194" s="16"/>
      <c r="E194" s="16"/>
      <c r="F194" s="17"/>
      <c r="G194" s="17"/>
      <c r="H194" s="16"/>
      <c r="I194" s="17"/>
      <c r="J194" s="20" t="str">
        <f>IF(NOT(COUNTA(A194:I194)&gt;0),"",IF(NOT(AND(ISNUMBER(F194),F194&gt;=DATE(1950,1,1),F194&lt;=DATE(2099,12,31))),"",IF(H194="Closed",IF(AND(ISNUMBER(I194),I194&gt;=DATE(1950,1,1),I194&lt;=DATE(2099,12,31)),I194-F194,""),IF(AND(ISNUMBER(Dashboard!$B$4),Dashboard!$B$4&gt;=DATE(1950,1,1),Dashboard!$B$4&lt;=DATE(2099,12,31)),Dashboard!$B$4-F194,""))))</f>
        <v/>
      </c>
      <c r="K194" s="22" t="str">
        <f>IF(NOT(COUNTA(A194:I194)&gt;0),"",IF(OR(NOT(AND(ISNUMBER(G194),G194&gt;=DATE(1950,1,1),G194&lt;=DATE(2099,12,31))),NOT(AND(ISNUMBER(Dashboard!$B$4),Dashboard!$B$4&gt;=DATE(1950,1,1),Dashboard!$B$4&lt;=DATE(2099,12,31)))),"",IF(AND(H194&lt;&gt;"Closed",G194&lt;Dashboard!$B$4),"Yes","No")))</f>
        <v/>
      </c>
      <c r="L194" s="22" t="str">
        <f>IF(NOT(COUNTA(A194:I194)&gt;0),"",IF(LEN(A194)=0,"Check ID",IF(SUMPRODUCT(--($A$2:$A$501=A194))&gt;1,"Duplicate ID",IF(OR(LEN(B194)=0,LEN(C194)=0,LEN(E194)=0,NOT(OR(D194="Mechanical",D194="Electrical",D194="Plumbing",D194="Controls",D194="Other")),NOT(AND(ISNUMBER(F194),F194&gt;=DATE(1950,1,1),F194&lt;=DATE(2099,12,31))),NOT(AND(ISNUMBER(G194),G194&gt;=DATE(1950,1,1),G194&lt;=DATE(2099,12,31))),NOT(OR(H194="Open",H194="Ready for review",H194="Closed")),IF(AND(AND(ISNUMBER(F194),F194&gt;=DATE(1950,1,1),F194&lt;=DATE(2099,12,31)),AND(ISNUMBER(G194),G194&gt;=DATE(1950,1,1),G194&lt;=DATE(2099,12,31))),G194&lt;F194,FALSE),AND(H194="Closed",LEN(I194)=0),AND(LEN(I194)&gt;0,NOT(AND(ISNUMBER(I194),I194&gt;=DATE(1950,1,1),I194&lt;=DATE(2099,12,31)))),IF(AND(AND(ISNUMBER(I194),I194&gt;=DATE(1950,1,1),I194&lt;=DATE(2099,12,31)),AND(ISNUMBER(F194),F194&gt;=DATE(1950,1,1),F194&lt;=DATE(2099,12,31))),I194&lt;F194,FALSE)),"Check inputs","OK"))))</f>
        <v/>
      </c>
    </row>
    <row r="195" spans="1:12" x14ac:dyDescent="0.25">
      <c r="A195" s="16"/>
      <c r="B195" s="18"/>
      <c r="C195" s="18"/>
      <c r="D195" s="16"/>
      <c r="E195" s="16"/>
      <c r="F195" s="17"/>
      <c r="G195" s="17"/>
      <c r="H195" s="16"/>
      <c r="I195" s="17"/>
      <c r="J195" s="20" t="str">
        <f>IF(NOT(COUNTA(A195:I195)&gt;0),"",IF(NOT(AND(ISNUMBER(F195),F195&gt;=DATE(1950,1,1),F195&lt;=DATE(2099,12,31))),"",IF(H195="Closed",IF(AND(ISNUMBER(I195),I195&gt;=DATE(1950,1,1),I195&lt;=DATE(2099,12,31)),I195-F195,""),IF(AND(ISNUMBER(Dashboard!$B$4),Dashboard!$B$4&gt;=DATE(1950,1,1),Dashboard!$B$4&lt;=DATE(2099,12,31)),Dashboard!$B$4-F195,""))))</f>
        <v/>
      </c>
      <c r="K195" s="22" t="str">
        <f>IF(NOT(COUNTA(A195:I195)&gt;0),"",IF(OR(NOT(AND(ISNUMBER(G195),G195&gt;=DATE(1950,1,1),G195&lt;=DATE(2099,12,31))),NOT(AND(ISNUMBER(Dashboard!$B$4),Dashboard!$B$4&gt;=DATE(1950,1,1),Dashboard!$B$4&lt;=DATE(2099,12,31)))),"",IF(AND(H195&lt;&gt;"Closed",G195&lt;Dashboard!$B$4),"Yes","No")))</f>
        <v/>
      </c>
      <c r="L195" s="22" t="str">
        <f>IF(NOT(COUNTA(A195:I195)&gt;0),"",IF(LEN(A195)=0,"Check ID",IF(SUMPRODUCT(--($A$2:$A$501=A195))&gt;1,"Duplicate ID",IF(OR(LEN(B195)=0,LEN(C195)=0,LEN(E195)=0,NOT(OR(D195="Mechanical",D195="Electrical",D195="Plumbing",D195="Controls",D195="Other")),NOT(AND(ISNUMBER(F195),F195&gt;=DATE(1950,1,1),F195&lt;=DATE(2099,12,31))),NOT(AND(ISNUMBER(G195),G195&gt;=DATE(1950,1,1),G195&lt;=DATE(2099,12,31))),NOT(OR(H195="Open",H195="Ready for review",H195="Closed")),IF(AND(AND(ISNUMBER(F195),F195&gt;=DATE(1950,1,1),F195&lt;=DATE(2099,12,31)),AND(ISNUMBER(G195),G195&gt;=DATE(1950,1,1),G195&lt;=DATE(2099,12,31))),G195&lt;F195,FALSE),AND(H195="Closed",LEN(I195)=0),AND(LEN(I195)&gt;0,NOT(AND(ISNUMBER(I195),I195&gt;=DATE(1950,1,1),I195&lt;=DATE(2099,12,31)))),IF(AND(AND(ISNUMBER(I195),I195&gt;=DATE(1950,1,1),I195&lt;=DATE(2099,12,31)),AND(ISNUMBER(F195),F195&gt;=DATE(1950,1,1),F195&lt;=DATE(2099,12,31))),I195&lt;F195,FALSE)),"Check inputs","OK"))))</f>
        <v/>
      </c>
    </row>
    <row r="196" spans="1:12" x14ac:dyDescent="0.25">
      <c r="A196" s="16"/>
      <c r="B196" s="18"/>
      <c r="C196" s="18"/>
      <c r="D196" s="16"/>
      <c r="E196" s="16"/>
      <c r="F196" s="17"/>
      <c r="G196" s="17"/>
      <c r="H196" s="16"/>
      <c r="I196" s="17"/>
      <c r="J196" s="20" t="str">
        <f>IF(NOT(COUNTA(A196:I196)&gt;0),"",IF(NOT(AND(ISNUMBER(F196),F196&gt;=DATE(1950,1,1),F196&lt;=DATE(2099,12,31))),"",IF(H196="Closed",IF(AND(ISNUMBER(I196),I196&gt;=DATE(1950,1,1),I196&lt;=DATE(2099,12,31)),I196-F196,""),IF(AND(ISNUMBER(Dashboard!$B$4),Dashboard!$B$4&gt;=DATE(1950,1,1),Dashboard!$B$4&lt;=DATE(2099,12,31)),Dashboard!$B$4-F196,""))))</f>
        <v/>
      </c>
      <c r="K196" s="22" t="str">
        <f>IF(NOT(COUNTA(A196:I196)&gt;0),"",IF(OR(NOT(AND(ISNUMBER(G196),G196&gt;=DATE(1950,1,1),G196&lt;=DATE(2099,12,31))),NOT(AND(ISNUMBER(Dashboard!$B$4),Dashboard!$B$4&gt;=DATE(1950,1,1),Dashboard!$B$4&lt;=DATE(2099,12,31)))),"",IF(AND(H196&lt;&gt;"Closed",G196&lt;Dashboard!$B$4),"Yes","No")))</f>
        <v/>
      </c>
      <c r="L196" s="22" t="str">
        <f>IF(NOT(COUNTA(A196:I196)&gt;0),"",IF(LEN(A196)=0,"Check ID",IF(SUMPRODUCT(--($A$2:$A$501=A196))&gt;1,"Duplicate ID",IF(OR(LEN(B196)=0,LEN(C196)=0,LEN(E196)=0,NOT(OR(D196="Mechanical",D196="Electrical",D196="Plumbing",D196="Controls",D196="Other")),NOT(AND(ISNUMBER(F196),F196&gt;=DATE(1950,1,1),F196&lt;=DATE(2099,12,31))),NOT(AND(ISNUMBER(G196),G196&gt;=DATE(1950,1,1),G196&lt;=DATE(2099,12,31))),NOT(OR(H196="Open",H196="Ready for review",H196="Closed")),IF(AND(AND(ISNUMBER(F196),F196&gt;=DATE(1950,1,1),F196&lt;=DATE(2099,12,31)),AND(ISNUMBER(G196),G196&gt;=DATE(1950,1,1),G196&lt;=DATE(2099,12,31))),G196&lt;F196,FALSE),AND(H196="Closed",LEN(I196)=0),AND(LEN(I196)&gt;0,NOT(AND(ISNUMBER(I196),I196&gt;=DATE(1950,1,1),I196&lt;=DATE(2099,12,31)))),IF(AND(AND(ISNUMBER(I196),I196&gt;=DATE(1950,1,1),I196&lt;=DATE(2099,12,31)),AND(ISNUMBER(F196),F196&gt;=DATE(1950,1,1),F196&lt;=DATE(2099,12,31))),I196&lt;F196,FALSE)),"Check inputs","OK"))))</f>
        <v/>
      </c>
    </row>
    <row r="197" spans="1:12" x14ac:dyDescent="0.25">
      <c r="A197" s="16"/>
      <c r="B197" s="18"/>
      <c r="C197" s="18"/>
      <c r="D197" s="16"/>
      <c r="E197" s="16"/>
      <c r="F197" s="17"/>
      <c r="G197" s="17"/>
      <c r="H197" s="16"/>
      <c r="I197" s="17"/>
      <c r="J197" s="20" t="str">
        <f>IF(NOT(COUNTA(A197:I197)&gt;0),"",IF(NOT(AND(ISNUMBER(F197),F197&gt;=DATE(1950,1,1),F197&lt;=DATE(2099,12,31))),"",IF(H197="Closed",IF(AND(ISNUMBER(I197),I197&gt;=DATE(1950,1,1),I197&lt;=DATE(2099,12,31)),I197-F197,""),IF(AND(ISNUMBER(Dashboard!$B$4),Dashboard!$B$4&gt;=DATE(1950,1,1),Dashboard!$B$4&lt;=DATE(2099,12,31)),Dashboard!$B$4-F197,""))))</f>
        <v/>
      </c>
      <c r="K197" s="22" t="str">
        <f>IF(NOT(COUNTA(A197:I197)&gt;0),"",IF(OR(NOT(AND(ISNUMBER(G197),G197&gt;=DATE(1950,1,1),G197&lt;=DATE(2099,12,31))),NOT(AND(ISNUMBER(Dashboard!$B$4),Dashboard!$B$4&gt;=DATE(1950,1,1),Dashboard!$B$4&lt;=DATE(2099,12,31)))),"",IF(AND(H197&lt;&gt;"Closed",G197&lt;Dashboard!$B$4),"Yes","No")))</f>
        <v/>
      </c>
      <c r="L197" s="22" t="str">
        <f>IF(NOT(COUNTA(A197:I197)&gt;0),"",IF(LEN(A197)=0,"Check ID",IF(SUMPRODUCT(--($A$2:$A$501=A197))&gt;1,"Duplicate ID",IF(OR(LEN(B197)=0,LEN(C197)=0,LEN(E197)=0,NOT(OR(D197="Mechanical",D197="Electrical",D197="Plumbing",D197="Controls",D197="Other")),NOT(AND(ISNUMBER(F197),F197&gt;=DATE(1950,1,1),F197&lt;=DATE(2099,12,31))),NOT(AND(ISNUMBER(G197),G197&gt;=DATE(1950,1,1),G197&lt;=DATE(2099,12,31))),NOT(OR(H197="Open",H197="Ready for review",H197="Closed")),IF(AND(AND(ISNUMBER(F197),F197&gt;=DATE(1950,1,1),F197&lt;=DATE(2099,12,31)),AND(ISNUMBER(G197),G197&gt;=DATE(1950,1,1),G197&lt;=DATE(2099,12,31))),G197&lt;F197,FALSE),AND(H197="Closed",LEN(I197)=0),AND(LEN(I197)&gt;0,NOT(AND(ISNUMBER(I197),I197&gt;=DATE(1950,1,1),I197&lt;=DATE(2099,12,31)))),IF(AND(AND(ISNUMBER(I197),I197&gt;=DATE(1950,1,1),I197&lt;=DATE(2099,12,31)),AND(ISNUMBER(F197),F197&gt;=DATE(1950,1,1),F197&lt;=DATE(2099,12,31))),I197&lt;F197,FALSE)),"Check inputs","OK"))))</f>
        <v/>
      </c>
    </row>
    <row r="198" spans="1:12" x14ac:dyDescent="0.25">
      <c r="A198" s="16"/>
      <c r="B198" s="18"/>
      <c r="C198" s="18"/>
      <c r="D198" s="16"/>
      <c r="E198" s="16"/>
      <c r="F198" s="17"/>
      <c r="G198" s="17"/>
      <c r="H198" s="16"/>
      <c r="I198" s="17"/>
      <c r="J198" s="20" t="str">
        <f>IF(NOT(COUNTA(A198:I198)&gt;0),"",IF(NOT(AND(ISNUMBER(F198),F198&gt;=DATE(1950,1,1),F198&lt;=DATE(2099,12,31))),"",IF(H198="Closed",IF(AND(ISNUMBER(I198),I198&gt;=DATE(1950,1,1),I198&lt;=DATE(2099,12,31)),I198-F198,""),IF(AND(ISNUMBER(Dashboard!$B$4),Dashboard!$B$4&gt;=DATE(1950,1,1),Dashboard!$B$4&lt;=DATE(2099,12,31)),Dashboard!$B$4-F198,""))))</f>
        <v/>
      </c>
      <c r="K198" s="22" t="str">
        <f>IF(NOT(COUNTA(A198:I198)&gt;0),"",IF(OR(NOT(AND(ISNUMBER(G198),G198&gt;=DATE(1950,1,1),G198&lt;=DATE(2099,12,31))),NOT(AND(ISNUMBER(Dashboard!$B$4),Dashboard!$B$4&gt;=DATE(1950,1,1),Dashboard!$B$4&lt;=DATE(2099,12,31)))),"",IF(AND(H198&lt;&gt;"Closed",G198&lt;Dashboard!$B$4),"Yes","No")))</f>
        <v/>
      </c>
      <c r="L198" s="22" t="str">
        <f>IF(NOT(COUNTA(A198:I198)&gt;0),"",IF(LEN(A198)=0,"Check ID",IF(SUMPRODUCT(--($A$2:$A$501=A198))&gt;1,"Duplicate ID",IF(OR(LEN(B198)=0,LEN(C198)=0,LEN(E198)=0,NOT(OR(D198="Mechanical",D198="Electrical",D198="Plumbing",D198="Controls",D198="Other")),NOT(AND(ISNUMBER(F198),F198&gt;=DATE(1950,1,1),F198&lt;=DATE(2099,12,31))),NOT(AND(ISNUMBER(G198),G198&gt;=DATE(1950,1,1),G198&lt;=DATE(2099,12,31))),NOT(OR(H198="Open",H198="Ready for review",H198="Closed")),IF(AND(AND(ISNUMBER(F198),F198&gt;=DATE(1950,1,1),F198&lt;=DATE(2099,12,31)),AND(ISNUMBER(G198),G198&gt;=DATE(1950,1,1),G198&lt;=DATE(2099,12,31))),G198&lt;F198,FALSE),AND(H198="Closed",LEN(I198)=0),AND(LEN(I198)&gt;0,NOT(AND(ISNUMBER(I198),I198&gt;=DATE(1950,1,1),I198&lt;=DATE(2099,12,31)))),IF(AND(AND(ISNUMBER(I198),I198&gt;=DATE(1950,1,1),I198&lt;=DATE(2099,12,31)),AND(ISNUMBER(F198),F198&gt;=DATE(1950,1,1),F198&lt;=DATE(2099,12,31))),I198&lt;F198,FALSE)),"Check inputs","OK"))))</f>
        <v/>
      </c>
    </row>
    <row r="199" spans="1:12" x14ac:dyDescent="0.25">
      <c r="A199" s="16"/>
      <c r="B199" s="18"/>
      <c r="C199" s="18"/>
      <c r="D199" s="16"/>
      <c r="E199" s="16"/>
      <c r="F199" s="17"/>
      <c r="G199" s="17"/>
      <c r="H199" s="16"/>
      <c r="I199" s="17"/>
      <c r="J199" s="20" t="str">
        <f>IF(NOT(COUNTA(A199:I199)&gt;0),"",IF(NOT(AND(ISNUMBER(F199),F199&gt;=DATE(1950,1,1),F199&lt;=DATE(2099,12,31))),"",IF(H199="Closed",IF(AND(ISNUMBER(I199),I199&gt;=DATE(1950,1,1),I199&lt;=DATE(2099,12,31)),I199-F199,""),IF(AND(ISNUMBER(Dashboard!$B$4),Dashboard!$B$4&gt;=DATE(1950,1,1),Dashboard!$B$4&lt;=DATE(2099,12,31)),Dashboard!$B$4-F199,""))))</f>
        <v/>
      </c>
      <c r="K199" s="22" t="str">
        <f>IF(NOT(COUNTA(A199:I199)&gt;0),"",IF(OR(NOT(AND(ISNUMBER(G199),G199&gt;=DATE(1950,1,1),G199&lt;=DATE(2099,12,31))),NOT(AND(ISNUMBER(Dashboard!$B$4),Dashboard!$B$4&gt;=DATE(1950,1,1),Dashboard!$B$4&lt;=DATE(2099,12,31)))),"",IF(AND(H199&lt;&gt;"Closed",G199&lt;Dashboard!$B$4),"Yes","No")))</f>
        <v/>
      </c>
      <c r="L199" s="22" t="str">
        <f>IF(NOT(COUNTA(A199:I199)&gt;0),"",IF(LEN(A199)=0,"Check ID",IF(SUMPRODUCT(--($A$2:$A$501=A199))&gt;1,"Duplicate ID",IF(OR(LEN(B199)=0,LEN(C199)=0,LEN(E199)=0,NOT(OR(D199="Mechanical",D199="Electrical",D199="Plumbing",D199="Controls",D199="Other")),NOT(AND(ISNUMBER(F199),F199&gt;=DATE(1950,1,1),F199&lt;=DATE(2099,12,31))),NOT(AND(ISNUMBER(G199),G199&gt;=DATE(1950,1,1),G199&lt;=DATE(2099,12,31))),NOT(OR(H199="Open",H199="Ready for review",H199="Closed")),IF(AND(AND(ISNUMBER(F199),F199&gt;=DATE(1950,1,1),F199&lt;=DATE(2099,12,31)),AND(ISNUMBER(G199),G199&gt;=DATE(1950,1,1),G199&lt;=DATE(2099,12,31))),G199&lt;F199,FALSE),AND(H199="Closed",LEN(I199)=0),AND(LEN(I199)&gt;0,NOT(AND(ISNUMBER(I199),I199&gt;=DATE(1950,1,1),I199&lt;=DATE(2099,12,31)))),IF(AND(AND(ISNUMBER(I199),I199&gt;=DATE(1950,1,1),I199&lt;=DATE(2099,12,31)),AND(ISNUMBER(F199),F199&gt;=DATE(1950,1,1),F199&lt;=DATE(2099,12,31))),I199&lt;F199,FALSE)),"Check inputs","OK"))))</f>
        <v/>
      </c>
    </row>
    <row r="200" spans="1:12" x14ac:dyDescent="0.25">
      <c r="A200" s="16"/>
      <c r="B200" s="18"/>
      <c r="C200" s="18"/>
      <c r="D200" s="16"/>
      <c r="E200" s="16"/>
      <c r="F200" s="17"/>
      <c r="G200" s="17"/>
      <c r="H200" s="16"/>
      <c r="I200" s="17"/>
      <c r="J200" s="20" t="str">
        <f>IF(NOT(COUNTA(A200:I200)&gt;0),"",IF(NOT(AND(ISNUMBER(F200),F200&gt;=DATE(1950,1,1),F200&lt;=DATE(2099,12,31))),"",IF(H200="Closed",IF(AND(ISNUMBER(I200),I200&gt;=DATE(1950,1,1),I200&lt;=DATE(2099,12,31)),I200-F200,""),IF(AND(ISNUMBER(Dashboard!$B$4),Dashboard!$B$4&gt;=DATE(1950,1,1),Dashboard!$B$4&lt;=DATE(2099,12,31)),Dashboard!$B$4-F200,""))))</f>
        <v/>
      </c>
      <c r="K200" s="22" t="str">
        <f>IF(NOT(COUNTA(A200:I200)&gt;0),"",IF(OR(NOT(AND(ISNUMBER(G200),G200&gt;=DATE(1950,1,1),G200&lt;=DATE(2099,12,31))),NOT(AND(ISNUMBER(Dashboard!$B$4),Dashboard!$B$4&gt;=DATE(1950,1,1),Dashboard!$B$4&lt;=DATE(2099,12,31)))),"",IF(AND(H200&lt;&gt;"Closed",G200&lt;Dashboard!$B$4),"Yes","No")))</f>
        <v/>
      </c>
      <c r="L200" s="22" t="str">
        <f>IF(NOT(COUNTA(A200:I200)&gt;0),"",IF(LEN(A200)=0,"Check ID",IF(SUMPRODUCT(--($A$2:$A$501=A200))&gt;1,"Duplicate ID",IF(OR(LEN(B200)=0,LEN(C200)=0,LEN(E200)=0,NOT(OR(D200="Mechanical",D200="Electrical",D200="Plumbing",D200="Controls",D200="Other")),NOT(AND(ISNUMBER(F200),F200&gt;=DATE(1950,1,1),F200&lt;=DATE(2099,12,31))),NOT(AND(ISNUMBER(G200),G200&gt;=DATE(1950,1,1),G200&lt;=DATE(2099,12,31))),NOT(OR(H200="Open",H200="Ready for review",H200="Closed")),IF(AND(AND(ISNUMBER(F200),F200&gt;=DATE(1950,1,1),F200&lt;=DATE(2099,12,31)),AND(ISNUMBER(G200),G200&gt;=DATE(1950,1,1),G200&lt;=DATE(2099,12,31))),G200&lt;F200,FALSE),AND(H200="Closed",LEN(I200)=0),AND(LEN(I200)&gt;0,NOT(AND(ISNUMBER(I200),I200&gt;=DATE(1950,1,1),I200&lt;=DATE(2099,12,31)))),IF(AND(AND(ISNUMBER(I200),I200&gt;=DATE(1950,1,1),I200&lt;=DATE(2099,12,31)),AND(ISNUMBER(F200),F200&gt;=DATE(1950,1,1),F200&lt;=DATE(2099,12,31))),I200&lt;F200,FALSE)),"Check inputs","OK"))))</f>
        <v/>
      </c>
    </row>
    <row r="201" spans="1:12" x14ac:dyDescent="0.25">
      <c r="A201" s="16"/>
      <c r="B201" s="18"/>
      <c r="C201" s="18"/>
      <c r="D201" s="16"/>
      <c r="E201" s="16"/>
      <c r="F201" s="17"/>
      <c r="G201" s="17"/>
      <c r="H201" s="16"/>
      <c r="I201" s="17"/>
      <c r="J201" s="20" t="str">
        <f>IF(NOT(COUNTA(A201:I201)&gt;0),"",IF(NOT(AND(ISNUMBER(F201),F201&gt;=DATE(1950,1,1),F201&lt;=DATE(2099,12,31))),"",IF(H201="Closed",IF(AND(ISNUMBER(I201),I201&gt;=DATE(1950,1,1),I201&lt;=DATE(2099,12,31)),I201-F201,""),IF(AND(ISNUMBER(Dashboard!$B$4),Dashboard!$B$4&gt;=DATE(1950,1,1),Dashboard!$B$4&lt;=DATE(2099,12,31)),Dashboard!$B$4-F201,""))))</f>
        <v/>
      </c>
      <c r="K201" s="22" t="str">
        <f>IF(NOT(COUNTA(A201:I201)&gt;0),"",IF(OR(NOT(AND(ISNUMBER(G201),G201&gt;=DATE(1950,1,1),G201&lt;=DATE(2099,12,31))),NOT(AND(ISNUMBER(Dashboard!$B$4),Dashboard!$B$4&gt;=DATE(1950,1,1),Dashboard!$B$4&lt;=DATE(2099,12,31)))),"",IF(AND(H201&lt;&gt;"Closed",G201&lt;Dashboard!$B$4),"Yes","No")))</f>
        <v/>
      </c>
      <c r="L201" s="22" t="str">
        <f>IF(NOT(COUNTA(A201:I201)&gt;0),"",IF(LEN(A201)=0,"Check ID",IF(SUMPRODUCT(--($A$2:$A$501=A201))&gt;1,"Duplicate ID",IF(OR(LEN(B201)=0,LEN(C201)=0,LEN(E201)=0,NOT(OR(D201="Mechanical",D201="Electrical",D201="Plumbing",D201="Controls",D201="Other")),NOT(AND(ISNUMBER(F201),F201&gt;=DATE(1950,1,1),F201&lt;=DATE(2099,12,31))),NOT(AND(ISNUMBER(G201),G201&gt;=DATE(1950,1,1),G201&lt;=DATE(2099,12,31))),NOT(OR(H201="Open",H201="Ready for review",H201="Closed")),IF(AND(AND(ISNUMBER(F201),F201&gt;=DATE(1950,1,1),F201&lt;=DATE(2099,12,31)),AND(ISNUMBER(G201),G201&gt;=DATE(1950,1,1),G201&lt;=DATE(2099,12,31))),G201&lt;F201,FALSE),AND(H201="Closed",LEN(I201)=0),AND(LEN(I201)&gt;0,NOT(AND(ISNUMBER(I201),I201&gt;=DATE(1950,1,1),I201&lt;=DATE(2099,12,31)))),IF(AND(AND(ISNUMBER(I201),I201&gt;=DATE(1950,1,1),I201&lt;=DATE(2099,12,31)),AND(ISNUMBER(F201),F201&gt;=DATE(1950,1,1),F201&lt;=DATE(2099,12,31))),I201&lt;F201,FALSE)),"Check inputs","OK"))))</f>
        <v/>
      </c>
    </row>
    <row r="202" spans="1:12" x14ac:dyDescent="0.25">
      <c r="A202" s="16"/>
      <c r="B202" s="18"/>
      <c r="C202" s="18"/>
      <c r="D202" s="16"/>
      <c r="E202" s="16"/>
      <c r="F202" s="17"/>
      <c r="G202" s="17"/>
      <c r="H202" s="16"/>
      <c r="I202" s="17"/>
      <c r="J202" s="20" t="str">
        <f>IF(NOT(COUNTA(A202:I202)&gt;0),"",IF(NOT(AND(ISNUMBER(F202),F202&gt;=DATE(1950,1,1),F202&lt;=DATE(2099,12,31))),"",IF(H202="Closed",IF(AND(ISNUMBER(I202),I202&gt;=DATE(1950,1,1),I202&lt;=DATE(2099,12,31)),I202-F202,""),IF(AND(ISNUMBER(Dashboard!$B$4),Dashboard!$B$4&gt;=DATE(1950,1,1),Dashboard!$B$4&lt;=DATE(2099,12,31)),Dashboard!$B$4-F202,""))))</f>
        <v/>
      </c>
      <c r="K202" s="22" t="str">
        <f>IF(NOT(COUNTA(A202:I202)&gt;0),"",IF(OR(NOT(AND(ISNUMBER(G202),G202&gt;=DATE(1950,1,1),G202&lt;=DATE(2099,12,31))),NOT(AND(ISNUMBER(Dashboard!$B$4),Dashboard!$B$4&gt;=DATE(1950,1,1),Dashboard!$B$4&lt;=DATE(2099,12,31)))),"",IF(AND(H202&lt;&gt;"Closed",G202&lt;Dashboard!$B$4),"Yes","No")))</f>
        <v/>
      </c>
      <c r="L202" s="22" t="str">
        <f>IF(NOT(COUNTA(A202:I202)&gt;0),"",IF(LEN(A202)=0,"Check ID",IF(SUMPRODUCT(--($A$2:$A$501=A202))&gt;1,"Duplicate ID",IF(OR(LEN(B202)=0,LEN(C202)=0,LEN(E202)=0,NOT(OR(D202="Mechanical",D202="Electrical",D202="Plumbing",D202="Controls",D202="Other")),NOT(AND(ISNUMBER(F202),F202&gt;=DATE(1950,1,1),F202&lt;=DATE(2099,12,31))),NOT(AND(ISNUMBER(G202),G202&gt;=DATE(1950,1,1),G202&lt;=DATE(2099,12,31))),NOT(OR(H202="Open",H202="Ready for review",H202="Closed")),IF(AND(AND(ISNUMBER(F202),F202&gt;=DATE(1950,1,1),F202&lt;=DATE(2099,12,31)),AND(ISNUMBER(G202),G202&gt;=DATE(1950,1,1),G202&lt;=DATE(2099,12,31))),G202&lt;F202,FALSE),AND(H202="Closed",LEN(I202)=0),AND(LEN(I202)&gt;0,NOT(AND(ISNUMBER(I202),I202&gt;=DATE(1950,1,1),I202&lt;=DATE(2099,12,31)))),IF(AND(AND(ISNUMBER(I202),I202&gt;=DATE(1950,1,1),I202&lt;=DATE(2099,12,31)),AND(ISNUMBER(F202),F202&gt;=DATE(1950,1,1),F202&lt;=DATE(2099,12,31))),I202&lt;F202,FALSE)),"Check inputs","OK"))))</f>
        <v/>
      </c>
    </row>
    <row r="203" spans="1:12" x14ac:dyDescent="0.25">
      <c r="A203" s="16"/>
      <c r="B203" s="18"/>
      <c r="C203" s="18"/>
      <c r="D203" s="16"/>
      <c r="E203" s="16"/>
      <c r="F203" s="17"/>
      <c r="G203" s="17"/>
      <c r="H203" s="16"/>
      <c r="I203" s="17"/>
      <c r="J203" s="20" t="str">
        <f>IF(NOT(COUNTA(A203:I203)&gt;0),"",IF(NOT(AND(ISNUMBER(F203),F203&gt;=DATE(1950,1,1),F203&lt;=DATE(2099,12,31))),"",IF(H203="Closed",IF(AND(ISNUMBER(I203),I203&gt;=DATE(1950,1,1),I203&lt;=DATE(2099,12,31)),I203-F203,""),IF(AND(ISNUMBER(Dashboard!$B$4),Dashboard!$B$4&gt;=DATE(1950,1,1),Dashboard!$B$4&lt;=DATE(2099,12,31)),Dashboard!$B$4-F203,""))))</f>
        <v/>
      </c>
      <c r="K203" s="22" t="str">
        <f>IF(NOT(COUNTA(A203:I203)&gt;0),"",IF(OR(NOT(AND(ISNUMBER(G203),G203&gt;=DATE(1950,1,1),G203&lt;=DATE(2099,12,31))),NOT(AND(ISNUMBER(Dashboard!$B$4),Dashboard!$B$4&gt;=DATE(1950,1,1),Dashboard!$B$4&lt;=DATE(2099,12,31)))),"",IF(AND(H203&lt;&gt;"Closed",G203&lt;Dashboard!$B$4),"Yes","No")))</f>
        <v/>
      </c>
      <c r="L203" s="22" t="str">
        <f>IF(NOT(COUNTA(A203:I203)&gt;0),"",IF(LEN(A203)=0,"Check ID",IF(SUMPRODUCT(--($A$2:$A$501=A203))&gt;1,"Duplicate ID",IF(OR(LEN(B203)=0,LEN(C203)=0,LEN(E203)=0,NOT(OR(D203="Mechanical",D203="Electrical",D203="Plumbing",D203="Controls",D203="Other")),NOT(AND(ISNUMBER(F203),F203&gt;=DATE(1950,1,1),F203&lt;=DATE(2099,12,31))),NOT(AND(ISNUMBER(G203),G203&gt;=DATE(1950,1,1),G203&lt;=DATE(2099,12,31))),NOT(OR(H203="Open",H203="Ready for review",H203="Closed")),IF(AND(AND(ISNUMBER(F203),F203&gt;=DATE(1950,1,1),F203&lt;=DATE(2099,12,31)),AND(ISNUMBER(G203),G203&gt;=DATE(1950,1,1),G203&lt;=DATE(2099,12,31))),G203&lt;F203,FALSE),AND(H203="Closed",LEN(I203)=0),AND(LEN(I203)&gt;0,NOT(AND(ISNUMBER(I203),I203&gt;=DATE(1950,1,1),I203&lt;=DATE(2099,12,31)))),IF(AND(AND(ISNUMBER(I203),I203&gt;=DATE(1950,1,1),I203&lt;=DATE(2099,12,31)),AND(ISNUMBER(F203),F203&gt;=DATE(1950,1,1),F203&lt;=DATE(2099,12,31))),I203&lt;F203,FALSE)),"Check inputs","OK"))))</f>
        <v/>
      </c>
    </row>
    <row r="204" spans="1:12" x14ac:dyDescent="0.25">
      <c r="A204" s="16"/>
      <c r="B204" s="18"/>
      <c r="C204" s="18"/>
      <c r="D204" s="16"/>
      <c r="E204" s="16"/>
      <c r="F204" s="17"/>
      <c r="G204" s="17"/>
      <c r="H204" s="16"/>
      <c r="I204" s="17"/>
      <c r="J204" s="20" t="str">
        <f>IF(NOT(COUNTA(A204:I204)&gt;0),"",IF(NOT(AND(ISNUMBER(F204),F204&gt;=DATE(1950,1,1),F204&lt;=DATE(2099,12,31))),"",IF(H204="Closed",IF(AND(ISNUMBER(I204),I204&gt;=DATE(1950,1,1),I204&lt;=DATE(2099,12,31)),I204-F204,""),IF(AND(ISNUMBER(Dashboard!$B$4),Dashboard!$B$4&gt;=DATE(1950,1,1),Dashboard!$B$4&lt;=DATE(2099,12,31)),Dashboard!$B$4-F204,""))))</f>
        <v/>
      </c>
      <c r="K204" s="22" t="str">
        <f>IF(NOT(COUNTA(A204:I204)&gt;0),"",IF(OR(NOT(AND(ISNUMBER(G204),G204&gt;=DATE(1950,1,1),G204&lt;=DATE(2099,12,31))),NOT(AND(ISNUMBER(Dashboard!$B$4),Dashboard!$B$4&gt;=DATE(1950,1,1),Dashboard!$B$4&lt;=DATE(2099,12,31)))),"",IF(AND(H204&lt;&gt;"Closed",G204&lt;Dashboard!$B$4),"Yes","No")))</f>
        <v/>
      </c>
      <c r="L204" s="22" t="str">
        <f>IF(NOT(COUNTA(A204:I204)&gt;0),"",IF(LEN(A204)=0,"Check ID",IF(SUMPRODUCT(--($A$2:$A$501=A204))&gt;1,"Duplicate ID",IF(OR(LEN(B204)=0,LEN(C204)=0,LEN(E204)=0,NOT(OR(D204="Mechanical",D204="Electrical",D204="Plumbing",D204="Controls",D204="Other")),NOT(AND(ISNUMBER(F204),F204&gt;=DATE(1950,1,1),F204&lt;=DATE(2099,12,31))),NOT(AND(ISNUMBER(G204),G204&gt;=DATE(1950,1,1),G204&lt;=DATE(2099,12,31))),NOT(OR(H204="Open",H204="Ready for review",H204="Closed")),IF(AND(AND(ISNUMBER(F204),F204&gt;=DATE(1950,1,1),F204&lt;=DATE(2099,12,31)),AND(ISNUMBER(G204),G204&gt;=DATE(1950,1,1),G204&lt;=DATE(2099,12,31))),G204&lt;F204,FALSE),AND(H204="Closed",LEN(I204)=0),AND(LEN(I204)&gt;0,NOT(AND(ISNUMBER(I204),I204&gt;=DATE(1950,1,1),I204&lt;=DATE(2099,12,31)))),IF(AND(AND(ISNUMBER(I204),I204&gt;=DATE(1950,1,1),I204&lt;=DATE(2099,12,31)),AND(ISNUMBER(F204),F204&gt;=DATE(1950,1,1),F204&lt;=DATE(2099,12,31))),I204&lt;F204,FALSE)),"Check inputs","OK"))))</f>
        <v/>
      </c>
    </row>
    <row r="205" spans="1:12" x14ac:dyDescent="0.25">
      <c r="A205" s="16"/>
      <c r="B205" s="18"/>
      <c r="C205" s="18"/>
      <c r="D205" s="16"/>
      <c r="E205" s="16"/>
      <c r="F205" s="17"/>
      <c r="G205" s="17"/>
      <c r="H205" s="16"/>
      <c r="I205" s="17"/>
      <c r="J205" s="20" t="str">
        <f>IF(NOT(COUNTA(A205:I205)&gt;0),"",IF(NOT(AND(ISNUMBER(F205),F205&gt;=DATE(1950,1,1),F205&lt;=DATE(2099,12,31))),"",IF(H205="Closed",IF(AND(ISNUMBER(I205),I205&gt;=DATE(1950,1,1),I205&lt;=DATE(2099,12,31)),I205-F205,""),IF(AND(ISNUMBER(Dashboard!$B$4),Dashboard!$B$4&gt;=DATE(1950,1,1),Dashboard!$B$4&lt;=DATE(2099,12,31)),Dashboard!$B$4-F205,""))))</f>
        <v/>
      </c>
      <c r="K205" s="22" t="str">
        <f>IF(NOT(COUNTA(A205:I205)&gt;0),"",IF(OR(NOT(AND(ISNUMBER(G205),G205&gt;=DATE(1950,1,1),G205&lt;=DATE(2099,12,31))),NOT(AND(ISNUMBER(Dashboard!$B$4),Dashboard!$B$4&gt;=DATE(1950,1,1),Dashboard!$B$4&lt;=DATE(2099,12,31)))),"",IF(AND(H205&lt;&gt;"Closed",G205&lt;Dashboard!$B$4),"Yes","No")))</f>
        <v/>
      </c>
      <c r="L205" s="22" t="str">
        <f>IF(NOT(COUNTA(A205:I205)&gt;0),"",IF(LEN(A205)=0,"Check ID",IF(SUMPRODUCT(--($A$2:$A$501=A205))&gt;1,"Duplicate ID",IF(OR(LEN(B205)=0,LEN(C205)=0,LEN(E205)=0,NOT(OR(D205="Mechanical",D205="Electrical",D205="Plumbing",D205="Controls",D205="Other")),NOT(AND(ISNUMBER(F205),F205&gt;=DATE(1950,1,1),F205&lt;=DATE(2099,12,31))),NOT(AND(ISNUMBER(G205),G205&gt;=DATE(1950,1,1),G205&lt;=DATE(2099,12,31))),NOT(OR(H205="Open",H205="Ready for review",H205="Closed")),IF(AND(AND(ISNUMBER(F205),F205&gt;=DATE(1950,1,1),F205&lt;=DATE(2099,12,31)),AND(ISNUMBER(G205),G205&gt;=DATE(1950,1,1),G205&lt;=DATE(2099,12,31))),G205&lt;F205,FALSE),AND(H205="Closed",LEN(I205)=0),AND(LEN(I205)&gt;0,NOT(AND(ISNUMBER(I205),I205&gt;=DATE(1950,1,1),I205&lt;=DATE(2099,12,31)))),IF(AND(AND(ISNUMBER(I205),I205&gt;=DATE(1950,1,1),I205&lt;=DATE(2099,12,31)),AND(ISNUMBER(F205),F205&gt;=DATE(1950,1,1),F205&lt;=DATE(2099,12,31))),I205&lt;F205,FALSE)),"Check inputs","OK"))))</f>
        <v/>
      </c>
    </row>
    <row r="206" spans="1:12" x14ac:dyDescent="0.25">
      <c r="A206" s="16"/>
      <c r="B206" s="18"/>
      <c r="C206" s="18"/>
      <c r="D206" s="16"/>
      <c r="E206" s="16"/>
      <c r="F206" s="17"/>
      <c r="G206" s="17"/>
      <c r="H206" s="16"/>
      <c r="I206" s="17"/>
      <c r="J206" s="20" t="str">
        <f>IF(NOT(COUNTA(A206:I206)&gt;0),"",IF(NOT(AND(ISNUMBER(F206),F206&gt;=DATE(1950,1,1),F206&lt;=DATE(2099,12,31))),"",IF(H206="Closed",IF(AND(ISNUMBER(I206),I206&gt;=DATE(1950,1,1),I206&lt;=DATE(2099,12,31)),I206-F206,""),IF(AND(ISNUMBER(Dashboard!$B$4),Dashboard!$B$4&gt;=DATE(1950,1,1),Dashboard!$B$4&lt;=DATE(2099,12,31)),Dashboard!$B$4-F206,""))))</f>
        <v/>
      </c>
      <c r="K206" s="22" t="str">
        <f>IF(NOT(COUNTA(A206:I206)&gt;0),"",IF(OR(NOT(AND(ISNUMBER(G206),G206&gt;=DATE(1950,1,1),G206&lt;=DATE(2099,12,31))),NOT(AND(ISNUMBER(Dashboard!$B$4),Dashboard!$B$4&gt;=DATE(1950,1,1),Dashboard!$B$4&lt;=DATE(2099,12,31)))),"",IF(AND(H206&lt;&gt;"Closed",G206&lt;Dashboard!$B$4),"Yes","No")))</f>
        <v/>
      </c>
      <c r="L206" s="22" t="str">
        <f>IF(NOT(COUNTA(A206:I206)&gt;0),"",IF(LEN(A206)=0,"Check ID",IF(SUMPRODUCT(--($A$2:$A$501=A206))&gt;1,"Duplicate ID",IF(OR(LEN(B206)=0,LEN(C206)=0,LEN(E206)=0,NOT(OR(D206="Mechanical",D206="Electrical",D206="Plumbing",D206="Controls",D206="Other")),NOT(AND(ISNUMBER(F206),F206&gt;=DATE(1950,1,1),F206&lt;=DATE(2099,12,31))),NOT(AND(ISNUMBER(G206),G206&gt;=DATE(1950,1,1),G206&lt;=DATE(2099,12,31))),NOT(OR(H206="Open",H206="Ready for review",H206="Closed")),IF(AND(AND(ISNUMBER(F206),F206&gt;=DATE(1950,1,1),F206&lt;=DATE(2099,12,31)),AND(ISNUMBER(G206),G206&gt;=DATE(1950,1,1),G206&lt;=DATE(2099,12,31))),G206&lt;F206,FALSE),AND(H206="Closed",LEN(I206)=0),AND(LEN(I206)&gt;0,NOT(AND(ISNUMBER(I206),I206&gt;=DATE(1950,1,1),I206&lt;=DATE(2099,12,31)))),IF(AND(AND(ISNUMBER(I206),I206&gt;=DATE(1950,1,1),I206&lt;=DATE(2099,12,31)),AND(ISNUMBER(F206),F206&gt;=DATE(1950,1,1),F206&lt;=DATE(2099,12,31))),I206&lt;F206,FALSE)),"Check inputs","OK"))))</f>
        <v/>
      </c>
    </row>
    <row r="207" spans="1:12" x14ac:dyDescent="0.25">
      <c r="A207" s="16"/>
      <c r="B207" s="18"/>
      <c r="C207" s="18"/>
      <c r="D207" s="16"/>
      <c r="E207" s="16"/>
      <c r="F207" s="17"/>
      <c r="G207" s="17"/>
      <c r="H207" s="16"/>
      <c r="I207" s="17"/>
      <c r="J207" s="20" t="str">
        <f>IF(NOT(COUNTA(A207:I207)&gt;0),"",IF(NOT(AND(ISNUMBER(F207),F207&gt;=DATE(1950,1,1),F207&lt;=DATE(2099,12,31))),"",IF(H207="Closed",IF(AND(ISNUMBER(I207),I207&gt;=DATE(1950,1,1),I207&lt;=DATE(2099,12,31)),I207-F207,""),IF(AND(ISNUMBER(Dashboard!$B$4),Dashboard!$B$4&gt;=DATE(1950,1,1),Dashboard!$B$4&lt;=DATE(2099,12,31)),Dashboard!$B$4-F207,""))))</f>
        <v/>
      </c>
      <c r="K207" s="22" t="str">
        <f>IF(NOT(COUNTA(A207:I207)&gt;0),"",IF(OR(NOT(AND(ISNUMBER(G207),G207&gt;=DATE(1950,1,1),G207&lt;=DATE(2099,12,31))),NOT(AND(ISNUMBER(Dashboard!$B$4),Dashboard!$B$4&gt;=DATE(1950,1,1),Dashboard!$B$4&lt;=DATE(2099,12,31)))),"",IF(AND(H207&lt;&gt;"Closed",G207&lt;Dashboard!$B$4),"Yes","No")))</f>
        <v/>
      </c>
      <c r="L207" s="22" t="str">
        <f>IF(NOT(COUNTA(A207:I207)&gt;0),"",IF(LEN(A207)=0,"Check ID",IF(SUMPRODUCT(--($A$2:$A$501=A207))&gt;1,"Duplicate ID",IF(OR(LEN(B207)=0,LEN(C207)=0,LEN(E207)=0,NOT(OR(D207="Mechanical",D207="Electrical",D207="Plumbing",D207="Controls",D207="Other")),NOT(AND(ISNUMBER(F207),F207&gt;=DATE(1950,1,1),F207&lt;=DATE(2099,12,31))),NOT(AND(ISNUMBER(G207),G207&gt;=DATE(1950,1,1),G207&lt;=DATE(2099,12,31))),NOT(OR(H207="Open",H207="Ready for review",H207="Closed")),IF(AND(AND(ISNUMBER(F207),F207&gt;=DATE(1950,1,1),F207&lt;=DATE(2099,12,31)),AND(ISNUMBER(G207),G207&gt;=DATE(1950,1,1),G207&lt;=DATE(2099,12,31))),G207&lt;F207,FALSE),AND(H207="Closed",LEN(I207)=0),AND(LEN(I207)&gt;0,NOT(AND(ISNUMBER(I207),I207&gt;=DATE(1950,1,1),I207&lt;=DATE(2099,12,31)))),IF(AND(AND(ISNUMBER(I207),I207&gt;=DATE(1950,1,1),I207&lt;=DATE(2099,12,31)),AND(ISNUMBER(F207),F207&gt;=DATE(1950,1,1),F207&lt;=DATE(2099,12,31))),I207&lt;F207,FALSE)),"Check inputs","OK"))))</f>
        <v/>
      </c>
    </row>
    <row r="208" spans="1:12" x14ac:dyDescent="0.25">
      <c r="A208" s="16"/>
      <c r="B208" s="18"/>
      <c r="C208" s="18"/>
      <c r="D208" s="16"/>
      <c r="E208" s="16"/>
      <c r="F208" s="17"/>
      <c r="G208" s="17"/>
      <c r="H208" s="16"/>
      <c r="I208" s="17"/>
      <c r="J208" s="20" t="str">
        <f>IF(NOT(COUNTA(A208:I208)&gt;0),"",IF(NOT(AND(ISNUMBER(F208),F208&gt;=DATE(1950,1,1),F208&lt;=DATE(2099,12,31))),"",IF(H208="Closed",IF(AND(ISNUMBER(I208),I208&gt;=DATE(1950,1,1),I208&lt;=DATE(2099,12,31)),I208-F208,""),IF(AND(ISNUMBER(Dashboard!$B$4),Dashboard!$B$4&gt;=DATE(1950,1,1),Dashboard!$B$4&lt;=DATE(2099,12,31)),Dashboard!$B$4-F208,""))))</f>
        <v/>
      </c>
      <c r="K208" s="22" t="str">
        <f>IF(NOT(COUNTA(A208:I208)&gt;0),"",IF(OR(NOT(AND(ISNUMBER(G208),G208&gt;=DATE(1950,1,1),G208&lt;=DATE(2099,12,31))),NOT(AND(ISNUMBER(Dashboard!$B$4),Dashboard!$B$4&gt;=DATE(1950,1,1),Dashboard!$B$4&lt;=DATE(2099,12,31)))),"",IF(AND(H208&lt;&gt;"Closed",G208&lt;Dashboard!$B$4),"Yes","No")))</f>
        <v/>
      </c>
      <c r="L208" s="22" t="str">
        <f>IF(NOT(COUNTA(A208:I208)&gt;0),"",IF(LEN(A208)=0,"Check ID",IF(SUMPRODUCT(--($A$2:$A$501=A208))&gt;1,"Duplicate ID",IF(OR(LEN(B208)=0,LEN(C208)=0,LEN(E208)=0,NOT(OR(D208="Mechanical",D208="Electrical",D208="Plumbing",D208="Controls",D208="Other")),NOT(AND(ISNUMBER(F208),F208&gt;=DATE(1950,1,1),F208&lt;=DATE(2099,12,31))),NOT(AND(ISNUMBER(G208),G208&gt;=DATE(1950,1,1),G208&lt;=DATE(2099,12,31))),NOT(OR(H208="Open",H208="Ready for review",H208="Closed")),IF(AND(AND(ISNUMBER(F208),F208&gt;=DATE(1950,1,1),F208&lt;=DATE(2099,12,31)),AND(ISNUMBER(G208),G208&gt;=DATE(1950,1,1),G208&lt;=DATE(2099,12,31))),G208&lt;F208,FALSE),AND(H208="Closed",LEN(I208)=0),AND(LEN(I208)&gt;0,NOT(AND(ISNUMBER(I208),I208&gt;=DATE(1950,1,1),I208&lt;=DATE(2099,12,31)))),IF(AND(AND(ISNUMBER(I208),I208&gt;=DATE(1950,1,1),I208&lt;=DATE(2099,12,31)),AND(ISNUMBER(F208),F208&gt;=DATE(1950,1,1),F208&lt;=DATE(2099,12,31))),I208&lt;F208,FALSE)),"Check inputs","OK"))))</f>
        <v/>
      </c>
    </row>
    <row r="209" spans="1:12" x14ac:dyDescent="0.25">
      <c r="A209" s="16"/>
      <c r="B209" s="18"/>
      <c r="C209" s="18"/>
      <c r="D209" s="16"/>
      <c r="E209" s="16"/>
      <c r="F209" s="17"/>
      <c r="G209" s="17"/>
      <c r="H209" s="16"/>
      <c r="I209" s="17"/>
      <c r="J209" s="20" t="str">
        <f>IF(NOT(COUNTA(A209:I209)&gt;0),"",IF(NOT(AND(ISNUMBER(F209),F209&gt;=DATE(1950,1,1),F209&lt;=DATE(2099,12,31))),"",IF(H209="Closed",IF(AND(ISNUMBER(I209),I209&gt;=DATE(1950,1,1),I209&lt;=DATE(2099,12,31)),I209-F209,""),IF(AND(ISNUMBER(Dashboard!$B$4),Dashboard!$B$4&gt;=DATE(1950,1,1),Dashboard!$B$4&lt;=DATE(2099,12,31)),Dashboard!$B$4-F209,""))))</f>
        <v/>
      </c>
      <c r="K209" s="22" t="str">
        <f>IF(NOT(COUNTA(A209:I209)&gt;0),"",IF(OR(NOT(AND(ISNUMBER(G209),G209&gt;=DATE(1950,1,1),G209&lt;=DATE(2099,12,31))),NOT(AND(ISNUMBER(Dashboard!$B$4),Dashboard!$B$4&gt;=DATE(1950,1,1),Dashboard!$B$4&lt;=DATE(2099,12,31)))),"",IF(AND(H209&lt;&gt;"Closed",G209&lt;Dashboard!$B$4),"Yes","No")))</f>
        <v/>
      </c>
      <c r="L209" s="22" t="str">
        <f>IF(NOT(COUNTA(A209:I209)&gt;0),"",IF(LEN(A209)=0,"Check ID",IF(SUMPRODUCT(--($A$2:$A$501=A209))&gt;1,"Duplicate ID",IF(OR(LEN(B209)=0,LEN(C209)=0,LEN(E209)=0,NOT(OR(D209="Mechanical",D209="Electrical",D209="Plumbing",D209="Controls",D209="Other")),NOT(AND(ISNUMBER(F209),F209&gt;=DATE(1950,1,1),F209&lt;=DATE(2099,12,31))),NOT(AND(ISNUMBER(G209),G209&gt;=DATE(1950,1,1),G209&lt;=DATE(2099,12,31))),NOT(OR(H209="Open",H209="Ready for review",H209="Closed")),IF(AND(AND(ISNUMBER(F209),F209&gt;=DATE(1950,1,1),F209&lt;=DATE(2099,12,31)),AND(ISNUMBER(G209),G209&gt;=DATE(1950,1,1),G209&lt;=DATE(2099,12,31))),G209&lt;F209,FALSE),AND(H209="Closed",LEN(I209)=0),AND(LEN(I209)&gt;0,NOT(AND(ISNUMBER(I209),I209&gt;=DATE(1950,1,1),I209&lt;=DATE(2099,12,31)))),IF(AND(AND(ISNUMBER(I209),I209&gt;=DATE(1950,1,1),I209&lt;=DATE(2099,12,31)),AND(ISNUMBER(F209),F209&gt;=DATE(1950,1,1),F209&lt;=DATE(2099,12,31))),I209&lt;F209,FALSE)),"Check inputs","OK"))))</f>
        <v/>
      </c>
    </row>
    <row r="210" spans="1:12" x14ac:dyDescent="0.25">
      <c r="A210" s="16"/>
      <c r="B210" s="18"/>
      <c r="C210" s="18"/>
      <c r="D210" s="16"/>
      <c r="E210" s="16"/>
      <c r="F210" s="17"/>
      <c r="G210" s="17"/>
      <c r="H210" s="16"/>
      <c r="I210" s="17"/>
      <c r="J210" s="20" t="str">
        <f>IF(NOT(COUNTA(A210:I210)&gt;0),"",IF(NOT(AND(ISNUMBER(F210),F210&gt;=DATE(1950,1,1),F210&lt;=DATE(2099,12,31))),"",IF(H210="Closed",IF(AND(ISNUMBER(I210),I210&gt;=DATE(1950,1,1),I210&lt;=DATE(2099,12,31)),I210-F210,""),IF(AND(ISNUMBER(Dashboard!$B$4),Dashboard!$B$4&gt;=DATE(1950,1,1),Dashboard!$B$4&lt;=DATE(2099,12,31)),Dashboard!$B$4-F210,""))))</f>
        <v/>
      </c>
      <c r="K210" s="22" t="str">
        <f>IF(NOT(COUNTA(A210:I210)&gt;0),"",IF(OR(NOT(AND(ISNUMBER(G210),G210&gt;=DATE(1950,1,1),G210&lt;=DATE(2099,12,31))),NOT(AND(ISNUMBER(Dashboard!$B$4),Dashboard!$B$4&gt;=DATE(1950,1,1),Dashboard!$B$4&lt;=DATE(2099,12,31)))),"",IF(AND(H210&lt;&gt;"Closed",G210&lt;Dashboard!$B$4),"Yes","No")))</f>
        <v/>
      </c>
      <c r="L210" s="22" t="str">
        <f>IF(NOT(COUNTA(A210:I210)&gt;0),"",IF(LEN(A210)=0,"Check ID",IF(SUMPRODUCT(--($A$2:$A$501=A210))&gt;1,"Duplicate ID",IF(OR(LEN(B210)=0,LEN(C210)=0,LEN(E210)=0,NOT(OR(D210="Mechanical",D210="Electrical",D210="Plumbing",D210="Controls",D210="Other")),NOT(AND(ISNUMBER(F210),F210&gt;=DATE(1950,1,1),F210&lt;=DATE(2099,12,31))),NOT(AND(ISNUMBER(G210),G210&gt;=DATE(1950,1,1),G210&lt;=DATE(2099,12,31))),NOT(OR(H210="Open",H210="Ready for review",H210="Closed")),IF(AND(AND(ISNUMBER(F210),F210&gt;=DATE(1950,1,1),F210&lt;=DATE(2099,12,31)),AND(ISNUMBER(G210),G210&gt;=DATE(1950,1,1),G210&lt;=DATE(2099,12,31))),G210&lt;F210,FALSE),AND(H210="Closed",LEN(I210)=0),AND(LEN(I210)&gt;0,NOT(AND(ISNUMBER(I210),I210&gt;=DATE(1950,1,1),I210&lt;=DATE(2099,12,31)))),IF(AND(AND(ISNUMBER(I210),I210&gt;=DATE(1950,1,1),I210&lt;=DATE(2099,12,31)),AND(ISNUMBER(F210),F210&gt;=DATE(1950,1,1),F210&lt;=DATE(2099,12,31))),I210&lt;F210,FALSE)),"Check inputs","OK"))))</f>
        <v/>
      </c>
    </row>
    <row r="211" spans="1:12" x14ac:dyDescent="0.25">
      <c r="A211" s="16"/>
      <c r="B211" s="18"/>
      <c r="C211" s="18"/>
      <c r="D211" s="16"/>
      <c r="E211" s="16"/>
      <c r="F211" s="17"/>
      <c r="G211" s="17"/>
      <c r="H211" s="16"/>
      <c r="I211" s="17"/>
      <c r="J211" s="20" t="str">
        <f>IF(NOT(COUNTA(A211:I211)&gt;0),"",IF(NOT(AND(ISNUMBER(F211),F211&gt;=DATE(1950,1,1),F211&lt;=DATE(2099,12,31))),"",IF(H211="Closed",IF(AND(ISNUMBER(I211),I211&gt;=DATE(1950,1,1),I211&lt;=DATE(2099,12,31)),I211-F211,""),IF(AND(ISNUMBER(Dashboard!$B$4),Dashboard!$B$4&gt;=DATE(1950,1,1),Dashboard!$B$4&lt;=DATE(2099,12,31)),Dashboard!$B$4-F211,""))))</f>
        <v/>
      </c>
      <c r="K211" s="22" t="str">
        <f>IF(NOT(COUNTA(A211:I211)&gt;0),"",IF(OR(NOT(AND(ISNUMBER(G211),G211&gt;=DATE(1950,1,1),G211&lt;=DATE(2099,12,31))),NOT(AND(ISNUMBER(Dashboard!$B$4),Dashboard!$B$4&gt;=DATE(1950,1,1),Dashboard!$B$4&lt;=DATE(2099,12,31)))),"",IF(AND(H211&lt;&gt;"Closed",G211&lt;Dashboard!$B$4),"Yes","No")))</f>
        <v/>
      </c>
      <c r="L211" s="22" t="str">
        <f>IF(NOT(COUNTA(A211:I211)&gt;0),"",IF(LEN(A211)=0,"Check ID",IF(SUMPRODUCT(--($A$2:$A$501=A211))&gt;1,"Duplicate ID",IF(OR(LEN(B211)=0,LEN(C211)=0,LEN(E211)=0,NOT(OR(D211="Mechanical",D211="Electrical",D211="Plumbing",D211="Controls",D211="Other")),NOT(AND(ISNUMBER(F211),F211&gt;=DATE(1950,1,1),F211&lt;=DATE(2099,12,31))),NOT(AND(ISNUMBER(G211),G211&gt;=DATE(1950,1,1),G211&lt;=DATE(2099,12,31))),NOT(OR(H211="Open",H211="Ready for review",H211="Closed")),IF(AND(AND(ISNUMBER(F211),F211&gt;=DATE(1950,1,1),F211&lt;=DATE(2099,12,31)),AND(ISNUMBER(G211),G211&gt;=DATE(1950,1,1),G211&lt;=DATE(2099,12,31))),G211&lt;F211,FALSE),AND(H211="Closed",LEN(I211)=0),AND(LEN(I211)&gt;0,NOT(AND(ISNUMBER(I211),I211&gt;=DATE(1950,1,1),I211&lt;=DATE(2099,12,31)))),IF(AND(AND(ISNUMBER(I211),I211&gt;=DATE(1950,1,1),I211&lt;=DATE(2099,12,31)),AND(ISNUMBER(F211),F211&gt;=DATE(1950,1,1),F211&lt;=DATE(2099,12,31))),I211&lt;F211,FALSE)),"Check inputs","OK"))))</f>
        <v/>
      </c>
    </row>
    <row r="212" spans="1:12" x14ac:dyDescent="0.25">
      <c r="A212" s="16"/>
      <c r="B212" s="18"/>
      <c r="C212" s="18"/>
      <c r="D212" s="16"/>
      <c r="E212" s="16"/>
      <c r="F212" s="17"/>
      <c r="G212" s="17"/>
      <c r="H212" s="16"/>
      <c r="I212" s="17"/>
      <c r="J212" s="20" t="str">
        <f>IF(NOT(COUNTA(A212:I212)&gt;0),"",IF(NOT(AND(ISNUMBER(F212),F212&gt;=DATE(1950,1,1),F212&lt;=DATE(2099,12,31))),"",IF(H212="Closed",IF(AND(ISNUMBER(I212),I212&gt;=DATE(1950,1,1),I212&lt;=DATE(2099,12,31)),I212-F212,""),IF(AND(ISNUMBER(Dashboard!$B$4),Dashboard!$B$4&gt;=DATE(1950,1,1),Dashboard!$B$4&lt;=DATE(2099,12,31)),Dashboard!$B$4-F212,""))))</f>
        <v/>
      </c>
      <c r="K212" s="22" t="str">
        <f>IF(NOT(COUNTA(A212:I212)&gt;0),"",IF(OR(NOT(AND(ISNUMBER(G212),G212&gt;=DATE(1950,1,1),G212&lt;=DATE(2099,12,31))),NOT(AND(ISNUMBER(Dashboard!$B$4),Dashboard!$B$4&gt;=DATE(1950,1,1),Dashboard!$B$4&lt;=DATE(2099,12,31)))),"",IF(AND(H212&lt;&gt;"Closed",G212&lt;Dashboard!$B$4),"Yes","No")))</f>
        <v/>
      </c>
      <c r="L212" s="22" t="str">
        <f>IF(NOT(COUNTA(A212:I212)&gt;0),"",IF(LEN(A212)=0,"Check ID",IF(SUMPRODUCT(--($A$2:$A$501=A212))&gt;1,"Duplicate ID",IF(OR(LEN(B212)=0,LEN(C212)=0,LEN(E212)=0,NOT(OR(D212="Mechanical",D212="Electrical",D212="Plumbing",D212="Controls",D212="Other")),NOT(AND(ISNUMBER(F212),F212&gt;=DATE(1950,1,1),F212&lt;=DATE(2099,12,31))),NOT(AND(ISNUMBER(G212),G212&gt;=DATE(1950,1,1),G212&lt;=DATE(2099,12,31))),NOT(OR(H212="Open",H212="Ready for review",H212="Closed")),IF(AND(AND(ISNUMBER(F212),F212&gt;=DATE(1950,1,1),F212&lt;=DATE(2099,12,31)),AND(ISNUMBER(G212),G212&gt;=DATE(1950,1,1),G212&lt;=DATE(2099,12,31))),G212&lt;F212,FALSE),AND(H212="Closed",LEN(I212)=0),AND(LEN(I212)&gt;0,NOT(AND(ISNUMBER(I212),I212&gt;=DATE(1950,1,1),I212&lt;=DATE(2099,12,31)))),IF(AND(AND(ISNUMBER(I212),I212&gt;=DATE(1950,1,1),I212&lt;=DATE(2099,12,31)),AND(ISNUMBER(F212),F212&gt;=DATE(1950,1,1),F212&lt;=DATE(2099,12,31))),I212&lt;F212,FALSE)),"Check inputs","OK"))))</f>
        <v/>
      </c>
    </row>
    <row r="213" spans="1:12" x14ac:dyDescent="0.25">
      <c r="A213" s="16"/>
      <c r="B213" s="18"/>
      <c r="C213" s="18"/>
      <c r="D213" s="16"/>
      <c r="E213" s="16"/>
      <c r="F213" s="17"/>
      <c r="G213" s="17"/>
      <c r="H213" s="16"/>
      <c r="I213" s="17"/>
      <c r="J213" s="20" t="str">
        <f>IF(NOT(COUNTA(A213:I213)&gt;0),"",IF(NOT(AND(ISNUMBER(F213),F213&gt;=DATE(1950,1,1),F213&lt;=DATE(2099,12,31))),"",IF(H213="Closed",IF(AND(ISNUMBER(I213),I213&gt;=DATE(1950,1,1),I213&lt;=DATE(2099,12,31)),I213-F213,""),IF(AND(ISNUMBER(Dashboard!$B$4),Dashboard!$B$4&gt;=DATE(1950,1,1),Dashboard!$B$4&lt;=DATE(2099,12,31)),Dashboard!$B$4-F213,""))))</f>
        <v/>
      </c>
      <c r="K213" s="22" t="str">
        <f>IF(NOT(COUNTA(A213:I213)&gt;0),"",IF(OR(NOT(AND(ISNUMBER(G213),G213&gt;=DATE(1950,1,1),G213&lt;=DATE(2099,12,31))),NOT(AND(ISNUMBER(Dashboard!$B$4),Dashboard!$B$4&gt;=DATE(1950,1,1),Dashboard!$B$4&lt;=DATE(2099,12,31)))),"",IF(AND(H213&lt;&gt;"Closed",G213&lt;Dashboard!$B$4),"Yes","No")))</f>
        <v/>
      </c>
      <c r="L213" s="22" t="str">
        <f>IF(NOT(COUNTA(A213:I213)&gt;0),"",IF(LEN(A213)=0,"Check ID",IF(SUMPRODUCT(--($A$2:$A$501=A213))&gt;1,"Duplicate ID",IF(OR(LEN(B213)=0,LEN(C213)=0,LEN(E213)=0,NOT(OR(D213="Mechanical",D213="Electrical",D213="Plumbing",D213="Controls",D213="Other")),NOT(AND(ISNUMBER(F213),F213&gt;=DATE(1950,1,1),F213&lt;=DATE(2099,12,31))),NOT(AND(ISNUMBER(G213),G213&gt;=DATE(1950,1,1),G213&lt;=DATE(2099,12,31))),NOT(OR(H213="Open",H213="Ready for review",H213="Closed")),IF(AND(AND(ISNUMBER(F213),F213&gt;=DATE(1950,1,1),F213&lt;=DATE(2099,12,31)),AND(ISNUMBER(G213),G213&gt;=DATE(1950,1,1),G213&lt;=DATE(2099,12,31))),G213&lt;F213,FALSE),AND(H213="Closed",LEN(I213)=0),AND(LEN(I213)&gt;0,NOT(AND(ISNUMBER(I213),I213&gt;=DATE(1950,1,1),I213&lt;=DATE(2099,12,31)))),IF(AND(AND(ISNUMBER(I213),I213&gt;=DATE(1950,1,1),I213&lt;=DATE(2099,12,31)),AND(ISNUMBER(F213),F213&gt;=DATE(1950,1,1),F213&lt;=DATE(2099,12,31))),I213&lt;F213,FALSE)),"Check inputs","OK"))))</f>
        <v/>
      </c>
    </row>
    <row r="214" spans="1:12" x14ac:dyDescent="0.25">
      <c r="A214" s="16"/>
      <c r="B214" s="18"/>
      <c r="C214" s="18"/>
      <c r="D214" s="16"/>
      <c r="E214" s="16"/>
      <c r="F214" s="17"/>
      <c r="G214" s="17"/>
      <c r="H214" s="16"/>
      <c r="I214" s="17"/>
      <c r="J214" s="20" t="str">
        <f>IF(NOT(COUNTA(A214:I214)&gt;0),"",IF(NOT(AND(ISNUMBER(F214),F214&gt;=DATE(1950,1,1),F214&lt;=DATE(2099,12,31))),"",IF(H214="Closed",IF(AND(ISNUMBER(I214),I214&gt;=DATE(1950,1,1),I214&lt;=DATE(2099,12,31)),I214-F214,""),IF(AND(ISNUMBER(Dashboard!$B$4),Dashboard!$B$4&gt;=DATE(1950,1,1),Dashboard!$B$4&lt;=DATE(2099,12,31)),Dashboard!$B$4-F214,""))))</f>
        <v/>
      </c>
      <c r="K214" s="22" t="str">
        <f>IF(NOT(COUNTA(A214:I214)&gt;0),"",IF(OR(NOT(AND(ISNUMBER(G214),G214&gt;=DATE(1950,1,1),G214&lt;=DATE(2099,12,31))),NOT(AND(ISNUMBER(Dashboard!$B$4),Dashboard!$B$4&gt;=DATE(1950,1,1),Dashboard!$B$4&lt;=DATE(2099,12,31)))),"",IF(AND(H214&lt;&gt;"Closed",G214&lt;Dashboard!$B$4),"Yes","No")))</f>
        <v/>
      </c>
      <c r="L214" s="22" t="str">
        <f>IF(NOT(COUNTA(A214:I214)&gt;0),"",IF(LEN(A214)=0,"Check ID",IF(SUMPRODUCT(--($A$2:$A$501=A214))&gt;1,"Duplicate ID",IF(OR(LEN(B214)=0,LEN(C214)=0,LEN(E214)=0,NOT(OR(D214="Mechanical",D214="Electrical",D214="Plumbing",D214="Controls",D214="Other")),NOT(AND(ISNUMBER(F214),F214&gt;=DATE(1950,1,1),F214&lt;=DATE(2099,12,31))),NOT(AND(ISNUMBER(G214),G214&gt;=DATE(1950,1,1),G214&lt;=DATE(2099,12,31))),NOT(OR(H214="Open",H214="Ready for review",H214="Closed")),IF(AND(AND(ISNUMBER(F214),F214&gt;=DATE(1950,1,1),F214&lt;=DATE(2099,12,31)),AND(ISNUMBER(G214),G214&gt;=DATE(1950,1,1),G214&lt;=DATE(2099,12,31))),G214&lt;F214,FALSE),AND(H214="Closed",LEN(I214)=0),AND(LEN(I214)&gt;0,NOT(AND(ISNUMBER(I214),I214&gt;=DATE(1950,1,1),I214&lt;=DATE(2099,12,31)))),IF(AND(AND(ISNUMBER(I214),I214&gt;=DATE(1950,1,1),I214&lt;=DATE(2099,12,31)),AND(ISNUMBER(F214),F214&gt;=DATE(1950,1,1),F214&lt;=DATE(2099,12,31))),I214&lt;F214,FALSE)),"Check inputs","OK"))))</f>
        <v/>
      </c>
    </row>
    <row r="215" spans="1:12" x14ac:dyDescent="0.25">
      <c r="A215" s="16"/>
      <c r="B215" s="18"/>
      <c r="C215" s="18"/>
      <c r="D215" s="16"/>
      <c r="E215" s="16"/>
      <c r="F215" s="17"/>
      <c r="G215" s="17"/>
      <c r="H215" s="16"/>
      <c r="I215" s="17"/>
      <c r="J215" s="20" t="str">
        <f>IF(NOT(COUNTA(A215:I215)&gt;0),"",IF(NOT(AND(ISNUMBER(F215),F215&gt;=DATE(1950,1,1),F215&lt;=DATE(2099,12,31))),"",IF(H215="Closed",IF(AND(ISNUMBER(I215),I215&gt;=DATE(1950,1,1),I215&lt;=DATE(2099,12,31)),I215-F215,""),IF(AND(ISNUMBER(Dashboard!$B$4),Dashboard!$B$4&gt;=DATE(1950,1,1),Dashboard!$B$4&lt;=DATE(2099,12,31)),Dashboard!$B$4-F215,""))))</f>
        <v/>
      </c>
      <c r="K215" s="22" t="str">
        <f>IF(NOT(COUNTA(A215:I215)&gt;0),"",IF(OR(NOT(AND(ISNUMBER(G215),G215&gt;=DATE(1950,1,1),G215&lt;=DATE(2099,12,31))),NOT(AND(ISNUMBER(Dashboard!$B$4),Dashboard!$B$4&gt;=DATE(1950,1,1),Dashboard!$B$4&lt;=DATE(2099,12,31)))),"",IF(AND(H215&lt;&gt;"Closed",G215&lt;Dashboard!$B$4),"Yes","No")))</f>
        <v/>
      </c>
      <c r="L215" s="22" t="str">
        <f>IF(NOT(COUNTA(A215:I215)&gt;0),"",IF(LEN(A215)=0,"Check ID",IF(SUMPRODUCT(--($A$2:$A$501=A215))&gt;1,"Duplicate ID",IF(OR(LEN(B215)=0,LEN(C215)=0,LEN(E215)=0,NOT(OR(D215="Mechanical",D215="Electrical",D215="Plumbing",D215="Controls",D215="Other")),NOT(AND(ISNUMBER(F215),F215&gt;=DATE(1950,1,1),F215&lt;=DATE(2099,12,31))),NOT(AND(ISNUMBER(G215),G215&gt;=DATE(1950,1,1),G215&lt;=DATE(2099,12,31))),NOT(OR(H215="Open",H215="Ready for review",H215="Closed")),IF(AND(AND(ISNUMBER(F215),F215&gt;=DATE(1950,1,1),F215&lt;=DATE(2099,12,31)),AND(ISNUMBER(G215),G215&gt;=DATE(1950,1,1),G215&lt;=DATE(2099,12,31))),G215&lt;F215,FALSE),AND(H215="Closed",LEN(I215)=0),AND(LEN(I215)&gt;0,NOT(AND(ISNUMBER(I215),I215&gt;=DATE(1950,1,1),I215&lt;=DATE(2099,12,31)))),IF(AND(AND(ISNUMBER(I215),I215&gt;=DATE(1950,1,1),I215&lt;=DATE(2099,12,31)),AND(ISNUMBER(F215),F215&gt;=DATE(1950,1,1),F215&lt;=DATE(2099,12,31))),I215&lt;F215,FALSE)),"Check inputs","OK"))))</f>
        <v/>
      </c>
    </row>
    <row r="216" spans="1:12" x14ac:dyDescent="0.25">
      <c r="A216" s="16"/>
      <c r="B216" s="18"/>
      <c r="C216" s="18"/>
      <c r="D216" s="16"/>
      <c r="E216" s="16"/>
      <c r="F216" s="17"/>
      <c r="G216" s="17"/>
      <c r="H216" s="16"/>
      <c r="I216" s="17"/>
      <c r="J216" s="20" t="str">
        <f>IF(NOT(COUNTA(A216:I216)&gt;0),"",IF(NOT(AND(ISNUMBER(F216),F216&gt;=DATE(1950,1,1),F216&lt;=DATE(2099,12,31))),"",IF(H216="Closed",IF(AND(ISNUMBER(I216),I216&gt;=DATE(1950,1,1),I216&lt;=DATE(2099,12,31)),I216-F216,""),IF(AND(ISNUMBER(Dashboard!$B$4),Dashboard!$B$4&gt;=DATE(1950,1,1),Dashboard!$B$4&lt;=DATE(2099,12,31)),Dashboard!$B$4-F216,""))))</f>
        <v/>
      </c>
      <c r="K216" s="22" t="str">
        <f>IF(NOT(COUNTA(A216:I216)&gt;0),"",IF(OR(NOT(AND(ISNUMBER(G216),G216&gt;=DATE(1950,1,1),G216&lt;=DATE(2099,12,31))),NOT(AND(ISNUMBER(Dashboard!$B$4),Dashboard!$B$4&gt;=DATE(1950,1,1),Dashboard!$B$4&lt;=DATE(2099,12,31)))),"",IF(AND(H216&lt;&gt;"Closed",G216&lt;Dashboard!$B$4),"Yes","No")))</f>
        <v/>
      </c>
      <c r="L216" s="22" t="str">
        <f>IF(NOT(COUNTA(A216:I216)&gt;0),"",IF(LEN(A216)=0,"Check ID",IF(SUMPRODUCT(--($A$2:$A$501=A216))&gt;1,"Duplicate ID",IF(OR(LEN(B216)=0,LEN(C216)=0,LEN(E216)=0,NOT(OR(D216="Mechanical",D216="Electrical",D216="Plumbing",D216="Controls",D216="Other")),NOT(AND(ISNUMBER(F216),F216&gt;=DATE(1950,1,1),F216&lt;=DATE(2099,12,31))),NOT(AND(ISNUMBER(G216),G216&gt;=DATE(1950,1,1),G216&lt;=DATE(2099,12,31))),NOT(OR(H216="Open",H216="Ready for review",H216="Closed")),IF(AND(AND(ISNUMBER(F216),F216&gt;=DATE(1950,1,1),F216&lt;=DATE(2099,12,31)),AND(ISNUMBER(G216),G216&gt;=DATE(1950,1,1),G216&lt;=DATE(2099,12,31))),G216&lt;F216,FALSE),AND(H216="Closed",LEN(I216)=0),AND(LEN(I216)&gt;0,NOT(AND(ISNUMBER(I216),I216&gt;=DATE(1950,1,1),I216&lt;=DATE(2099,12,31)))),IF(AND(AND(ISNUMBER(I216),I216&gt;=DATE(1950,1,1),I216&lt;=DATE(2099,12,31)),AND(ISNUMBER(F216),F216&gt;=DATE(1950,1,1),F216&lt;=DATE(2099,12,31))),I216&lt;F216,FALSE)),"Check inputs","OK"))))</f>
        <v/>
      </c>
    </row>
    <row r="217" spans="1:12" x14ac:dyDescent="0.25">
      <c r="A217" s="16"/>
      <c r="B217" s="18"/>
      <c r="C217" s="18"/>
      <c r="D217" s="16"/>
      <c r="E217" s="16"/>
      <c r="F217" s="17"/>
      <c r="G217" s="17"/>
      <c r="H217" s="16"/>
      <c r="I217" s="17"/>
      <c r="J217" s="20" t="str">
        <f>IF(NOT(COUNTA(A217:I217)&gt;0),"",IF(NOT(AND(ISNUMBER(F217),F217&gt;=DATE(1950,1,1),F217&lt;=DATE(2099,12,31))),"",IF(H217="Closed",IF(AND(ISNUMBER(I217),I217&gt;=DATE(1950,1,1),I217&lt;=DATE(2099,12,31)),I217-F217,""),IF(AND(ISNUMBER(Dashboard!$B$4),Dashboard!$B$4&gt;=DATE(1950,1,1),Dashboard!$B$4&lt;=DATE(2099,12,31)),Dashboard!$B$4-F217,""))))</f>
        <v/>
      </c>
      <c r="K217" s="22" t="str">
        <f>IF(NOT(COUNTA(A217:I217)&gt;0),"",IF(OR(NOT(AND(ISNUMBER(G217),G217&gt;=DATE(1950,1,1),G217&lt;=DATE(2099,12,31))),NOT(AND(ISNUMBER(Dashboard!$B$4),Dashboard!$B$4&gt;=DATE(1950,1,1),Dashboard!$B$4&lt;=DATE(2099,12,31)))),"",IF(AND(H217&lt;&gt;"Closed",G217&lt;Dashboard!$B$4),"Yes","No")))</f>
        <v/>
      </c>
      <c r="L217" s="22" t="str">
        <f>IF(NOT(COUNTA(A217:I217)&gt;0),"",IF(LEN(A217)=0,"Check ID",IF(SUMPRODUCT(--($A$2:$A$501=A217))&gt;1,"Duplicate ID",IF(OR(LEN(B217)=0,LEN(C217)=0,LEN(E217)=0,NOT(OR(D217="Mechanical",D217="Electrical",D217="Plumbing",D217="Controls",D217="Other")),NOT(AND(ISNUMBER(F217),F217&gt;=DATE(1950,1,1),F217&lt;=DATE(2099,12,31))),NOT(AND(ISNUMBER(G217),G217&gt;=DATE(1950,1,1),G217&lt;=DATE(2099,12,31))),NOT(OR(H217="Open",H217="Ready for review",H217="Closed")),IF(AND(AND(ISNUMBER(F217),F217&gt;=DATE(1950,1,1),F217&lt;=DATE(2099,12,31)),AND(ISNUMBER(G217),G217&gt;=DATE(1950,1,1),G217&lt;=DATE(2099,12,31))),G217&lt;F217,FALSE),AND(H217="Closed",LEN(I217)=0),AND(LEN(I217)&gt;0,NOT(AND(ISNUMBER(I217),I217&gt;=DATE(1950,1,1),I217&lt;=DATE(2099,12,31)))),IF(AND(AND(ISNUMBER(I217),I217&gt;=DATE(1950,1,1),I217&lt;=DATE(2099,12,31)),AND(ISNUMBER(F217),F217&gt;=DATE(1950,1,1),F217&lt;=DATE(2099,12,31))),I217&lt;F217,FALSE)),"Check inputs","OK"))))</f>
        <v/>
      </c>
    </row>
    <row r="218" spans="1:12" x14ac:dyDescent="0.25">
      <c r="A218" s="16"/>
      <c r="B218" s="18"/>
      <c r="C218" s="18"/>
      <c r="D218" s="16"/>
      <c r="E218" s="16"/>
      <c r="F218" s="17"/>
      <c r="G218" s="17"/>
      <c r="H218" s="16"/>
      <c r="I218" s="17"/>
      <c r="J218" s="20" t="str">
        <f>IF(NOT(COUNTA(A218:I218)&gt;0),"",IF(NOT(AND(ISNUMBER(F218),F218&gt;=DATE(1950,1,1),F218&lt;=DATE(2099,12,31))),"",IF(H218="Closed",IF(AND(ISNUMBER(I218),I218&gt;=DATE(1950,1,1),I218&lt;=DATE(2099,12,31)),I218-F218,""),IF(AND(ISNUMBER(Dashboard!$B$4),Dashboard!$B$4&gt;=DATE(1950,1,1),Dashboard!$B$4&lt;=DATE(2099,12,31)),Dashboard!$B$4-F218,""))))</f>
        <v/>
      </c>
      <c r="K218" s="22" t="str">
        <f>IF(NOT(COUNTA(A218:I218)&gt;0),"",IF(OR(NOT(AND(ISNUMBER(G218),G218&gt;=DATE(1950,1,1),G218&lt;=DATE(2099,12,31))),NOT(AND(ISNUMBER(Dashboard!$B$4),Dashboard!$B$4&gt;=DATE(1950,1,1),Dashboard!$B$4&lt;=DATE(2099,12,31)))),"",IF(AND(H218&lt;&gt;"Closed",G218&lt;Dashboard!$B$4),"Yes","No")))</f>
        <v/>
      </c>
      <c r="L218" s="22" t="str">
        <f>IF(NOT(COUNTA(A218:I218)&gt;0),"",IF(LEN(A218)=0,"Check ID",IF(SUMPRODUCT(--($A$2:$A$501=A218))&gt;1,"Duplicate ID",IF(OR(LEN(B218)=0,LEN(C218)=0,LEN(E218)=0,NOT(OR(D218="Mechanical",D218="Electrical",D218="Plumbing",D218="Controls",D218="Other")),NOT(AND(ISNUMBER(F218),F218&gt;=DATE(1950,1,1),F218&lt;=DATE(2099,12,31))),NOT(AND(ISNUMBER(G218),G218&gt;=DATE(1950,1,1),G218&lt;=DATE(2099,12,31))),NOT(OR(H218="Open",H218="Ready for review",H218="Closed")),IF(AND(AND(ISNUMBER(F218),F218&gt;=DATE(1950,1,1),F218&lt;=DATE(2099,12,31)),AND(ISNUMBER(G218),G218&gt;=DATE(1950,1,1),G218&lt;=DATE(2099,12,31))),G218&lt;F218,FALSE),AND(H218="Closed",LEN(I218)=0),AND(LEN(I218)&gt;0,NOT(AND(ISNUMBER(I218),I218&gt;=DATE(1950,1,1),I218&lt;=DATE(2099,12,31)))),IF(AND(AND(ISNUMBER(I218),I218&gt;=DATE(1950,1,1),I218&lt;=DATE(2099,12,31)),AND(ISNUMBER(F218),F218&gt;=DATE(1950,1,1),F218&lt;=DATE(2099,12,31))),I218&lt;F218,FALSE)),"Check inputs","OK"))))</f>
        <v/>
      </c>
    </row>
    <row r="219" spans="1:12" x14ac:dyDescent="0.25">
      <c r="A219" s="16"/>
      <c r="B219" s="18"/>
      <c r="C219" s="18"/>
      <c r="D219" s="16"/>
      <c r="E219" s="16"/>
      <c r="F219" s="17"/>
      <c r="G219" s="17"/>
      <c r="H219" s="16"/>
      <c r="I219" s="17"/>
      <c r="J219" s="20" t="str">
        <f>IF(NOT(COUNTA(A219:I219)&gt;0),"",IF(NOT(AND(ISNUMBER(F219),F219&gt;=DATE(1950,1,1),F219&lt;=DATE(2099,12,31))),"",IF(H219="Closed",IF(AND(ISNUMBER(I219),I219&gt;=DATE(1950,1,1),I219&lt;=DATE(2099,12,31)),I219-F219,""),IF(AND(ISNUMBER(Dashboard!$B$4),Dashboard!$B$4&gt;=DATE(1950,1,1),Dashboard!$B$4&lt;=DATE(2099,12,31)),Dashboard!$B$4-F219,""))))</f>
        <v/>
      </c>
      <c r="K219" s="22" t="str">
        <f>IF(NOT(COUNTA(A219:I219)&gt;0),"",IF(OR(NOT(AND(ISNUMBER(G219),G219&gt;=DATE(1950,1,1),G219&lt;=DATE(2099,12,31))),NOT(AND(ISNUMBER(Dashboard!$B$4),Dashboard!$B$4&gt;=DATE(1950,1,1),Dashboard!$B$4&lt;=DATE(2099,12,31)))),"",IF(AND(H219&lt;&gt;"Closed",G219&lt;Dashboard!$B$4),"Yes","No")))</f>
        <v/>
      </c>
      <c r="L219" s="22" t="str">
        <f>IF(NOT(COUNTA(A219:I219)&gt;0),"",IF(LEN(A219)=0,"Check ID",IF(SUMPRODUCT(--($A$2:$A$501=A219))&gt;1,"Duplicate ID",IF(OR(LEN(B219)=0,LEN(C219)=0,LEN(E219)=0,NOT(OR(D219="Mechanical",D219="Electrical",D219="Plumbing",D219="Controls",D219="Other")),NOT(AND(ISNUMBER(F219),F219&gt;=DATE(1950,1,1),F219&lt;=DATE(2099,12,31))),NOT(AND(ISNUMBER(G219),G219&gt;=DATE(1950,1,1),G219&lt;=DATE(2099,12,31))),NOT(OR(H219="Open",H219="Ready for review",H219="Closed")),IF(AND(AND(ISNUMBER(F219),F219&gt;=DATE(1950,1,1),F219&lt;=DATE(2099,12,31)),AND(ISNUMBER(G219),G219&gt;=DATE(1950,1,1),G219&lt;=DATE(2099,12,31))),G219&lt;F219,FALSE),AND(H219="Closed",LEN(I219)=0),AND(LEN(I219)&gt;0,NOT(AND(ISNUMBER(I219),I219&gt;=DATE(1950,1,1),I219&lt;=DATE(2099,12,31)))),IF(AND(AND(ISNUMBER(I219),I219&gt;=DATE(1950,1,1),I219&lt;=DATE(2099,12,31)),AND(ISNUMBER(F219),F219&gt;=DATE(1950,1,1),F219&lt;=DATE(2099,12,31))),I219&lt;F219,FALSE)),"Check inputs","OK"))))</f>
        <v/>
      </c>
    </row>
    <row r="220" spans="1:12" x14ac:dyDescent="0.25">
      <c r="A220" s="16"/>
      <c r="B220" s="18"/>
      <c r="C220" s="18"/>
      <c r="D220" s="16"/>
      <c r="E220" s="16"/>
      <c r="F220" s="17"/>
      <c r="G220" s="17"/>
      <c r="H220" s="16"/>
      <c r="I220" s="17"/>
      <c r="J220" s="20" t="str">
        <f>IF(NOT(COUNTA(A220:I220)&gt;0),"",IF(NOT(AND(ISNUMBER(F220),F220&gt;=DATE(1950,1,1),F220&lt;=DATE(2099,12,31))),"",IF(H220="Closed",IF(AND(ISNUMBER(I220),I220&gt;=DATE(1950,1,1),I220&lt;=DATE(2099,12,31)),I220-F220,""),IF(AND(ISNUMBER(Dashboard!$B$4),Dashboard!$B$4&gt;=DATE(1950,1,1),Dashboard!$B$4&lt;=DATE(2099,12,31)),Dashboard!$B$4-F220,""))))</f>
        <v/>
      </c>
      <c r="K220" s="22" t="str">
        <f>IF(NOT(COUNTA(A220:I220)&gt;0),"",IF(OR(NOT(AND(ISNUMBER(G220),G220&gt;=DATE(1950,1,1),G220&lt;=DATE(2099,12,31))),NOT(AND(ISNUMBER(Dashboard!$B$4),Dashboard!$B$4&gt;=DATE(1950,1,1),Dashboard!$B$4&lt;=DATE(2099,12,31)))),"",IF(AND(H220&lt;&gt;"Closed",G220&lt;Dashboard!$B$4),"Yes","No")))</f>
        <v/>
      </c>
      <c r="L220" s="22" t="str">
        <f>IF(NOT(COUNTA(A220:I220)&gt;0),"",IF(LEN(A220)=0,"Check ID",IF(SUMPRODUCT(--($A$2:$A$501=A220))&gt;1,"Duplicate ID",IF(OR(LEN(B220)=0,LEN(C220)=0,LEN(E220)=0,NOT(OR(D220="Mechanical",D220="Electrical",D220="Plumbing",D220="Controls",D220="Other")),NOT(AND(ISNUMBER(F220),F220&gt;=DATE(1950,1,1),F220&lt;=DATE(2099,12,31))),NOT(AND(ISNUMBER(G220),G220&gt;=DATE(1950,1,1),G220&lt;=DATE(2099,12,31))),NOT(OR(H220="Open",H220="Ready for review",H220="Closed")),IF(AND(AND(ISNUMBER(F220),F220&gt;=DATE(1950,1,1),F220&lt;=DATE(2099,12,31)),AND(ISNUMBER(G220),G220&gt;=DATE(1950,1,1),G220&lt;=DATE(2099,12,31))),G220&lt;F220,FALSE),AND(H220="Closed",LEN(I220)=0),AND(LEN(I220)&gt;0,NOT(AND(ISNUMBER(I220),I220&gt;=DATE(1950,1,1),I220&lt;=DATE(2099,12,31)))),IF(AND(AND(ISNUMBER(I220),I220&gt;=DATE(1950,1,1),I220&lt;=DATE(2099,12,31)),AND(ISNUMBER(F220),F220&gt;=DATE(1950,1,1),F220&lt;=DATE(2099,12,31))),I220&lt;F220,FALSE)),"Check inputs","OK"))))</f>
        <v/>
      </c>
    </row>
    <row r="221" spans="1:12" x14ac:dyDescent="0.25">
      <c r="A221" s="16"/>
      <c r="B221" s="18"/>
      <c r="C221" s="18"/>
      <c r="D221" s="16"/>
      <c r="E221" s="16"/>
      <c r="F221" s="17"/>
      <c r="G221" s="17"/>
      <c r="H221" s="16"/>
      <c r="I221" s="17"/>
      <c r="J221" s="20" t="str">
        <f>IF(NOT(COUNTA(A221:I221)&gt;0),"",IF(NOT(AND(ISNUMBER(F221),F221&gt;=DATE(1950,1,1),F221&lt;=DATE(2099,12,31))),"",IF(H221="Closed",IF(AND(ISNUMBER(I221),I221&gt;=DATE(1950,1,1),I221&lt;=DATE(2099,12,31)),I221-F221,""),IF(AND(ISNUMBER(Dashboard!$B$4),Dashboard!$B$4&gt;=DATE(1950,1,1),Dashboard!$B$4&lt;=DATE(2099,12,31)),Dashboard!$B$4-F221,""))))</f>
        <v/>
      </c>
      <c r="K221" s="22" t="str">
        <f>IF(NOT(COUNTA(A221:I221)&gt;0),"",IF(OR(NOT(AND(ISNUMBER(G221),G221&gt;=DATE(1950,1,1),G221&lt;=DATE(2099,12,31))),NOT(AND(ISNUMBER(Dashboard!$B$4),Dashboard!$B$4&gt;=DATE(1950,1,1),Dashboard!$B$4&lt;=DATE(2099,12,31)))),"",IF(AND(H221&lt;&gt;"Closed",G221&lt;Dashboard!$B$4),"Yes","No")))</f>
        <v/>
      </c>
      <c r="L221" s="22" t="str">
        <f>IF(NOT(COUNTA(A221:I221)&gt;0),"",IF(LEN(A221)=0,"Check ID",IF(SUMPRODUCT(--($A$2:$A$501=A221))&gt;1,"Duplicate ID",IF(OR(LEN(B221)=0,LEN(C221)=0,LEN(E221)=0,NOT(OR(D221="Mechanical",D221="Electrical",D221="Plumbing",D221="Controls",D221="Other")),NOT(AND(ISNUMBER(F221),F221&gt;=DATE(1950,1,1),F221&lt;=DATE(2099,12,31))),NOT(AND(ISNUMBER(G221),G221&gt;=DATE(1950,1,1),G221&lt;=DATE(2099,12,31))),NOT(OR(H221="Open",H221="Ready for review",H221="Closed")),IF(AND(AND(ISNUMBER(F221),F221&gt;=DATE(1950,1,1),F221&lt;=DATE(2099,12,31)),AND(ISNUMBER(G221),G221&gt;=DATE(1950,1,1),G221&lt;=DATE(2099,12,31))),G221&lt;F221,FALSE),AND(H221="Closed",LEN(I221)=0),AND(LEN(I221)&gt;0,NOT(AND(ISNUMBER(I221),I221&gt;=DATE(1950,1,1),I221&lt;=DATE(2099,12,31)))),IF(AND(AND(ISNUMBER(I221),I221&gt;=DATE(1950,1,1),I221&lt;=DATE(2099,12,31)),AND(ISNUMBER(F221),F221&gt;=DATE(1950,1,1),F221&lt;=DATE(2099,12,31))),I221&lt;F221,FALSE)),"Check inputs","OK"))))</f>
        <v/>
      </c>
    </row>
    <row r="222" spans="1:12" x14ac:dyDescent="0.25">
      <c r="A222" s="16"/>
      <c r="B222" s="18"/>
      <c r="C222" s="18"/>
      <c r="D222" s="16"/>
      <c r="E222" s="16"/>
      <c r="F222" s="17"/>
      <c r="G222" s="17"/>
      <c r="H222" s="16"/>
      <c r="I222" s="17"/>
      <c r="J222" s="20" t="str">
        <f>IF(NOT(COUNTA(A222:I222)&gt;0),"",IF(NOT(AND(ISNUMBER(F222),F222&gt;=DATE(1950,1,1),F222&lt;=DATE(2099,12,31))),"",IF(H222="Closed",IF(AND(ISNUMBER(I222),I222&gt;=DATE(1950,1,1),I222&lt;=DATE(2099,12,31)),I222-F222,""),IF(AND(ISNUMBER(Dashboard!$B$4),Dashboard!$B$4&gt;=DATE(1950,1,1),Dashboard!$B$4&lt;=DATE(2099,12,31)),Dashboard!$B$4-F222,""))))</f>
        <v/>
      </c>
      <c r="K222" s="22" t="str">
        <f>IF(NOT(COUNTA(A222:I222)&gt;0),"",IF(OR(NOT(AND(ISNUMBER(G222),G222&gt;=DATE(1950,1,1),G222&lt;=DATE(2099,12,31))),NOT(AND(ISNUMBER(Dashboard!$B$4),Dashboard!$B$4&gt;=DATE(1950,1,1),Dashboard!$B$4&lt;=DATE(2099,12,31)))),"",IF(AND(H222&lt;&gt;"Closed",G222&lt;Dashboard!$B$4),"Yes","No")))</f>
        <v/>
      </c>
      <c r="L222" s="22" t="str">
        <f>IF(NOT(COUNTA(A222:I222)&gt;0),"",IF(LEN(A222)=0,"Check ID",IF(SUMPRODUCT(--($A$2:$A$501=A222))&gt;1,"Duplicate ID",IF(OR(LEN(B222)=0,LEN(C222)=0,LEN(E222)=0,NOT(OR(D222="Mechanical",D222="Electrical",D222="Plumbing",D222="Controls",D222="Other")),NOT(AND(ISNUMBER(F222),F222&gt;=DATE(1950,1,1),F222&lt;=DATE(2099,12,31))),NOT(AND(ISNUMBER(G222),G222&gt;=DATE(1950,1,1),G222&lt;=DATE(2099,12,31))),NOT(OR(H222="Open",H222="Ready for review",H222="Closed")),IF(AND(AND(ISNUMBER(F222),F222&gt;=DATE(1950,1,1),F222&lt;=DATE(2099,12,31)),AND(ISNUMBER(G222),G222&gt;=DATE(1950,1,1),G222&lt;=DATE(2099,12,31))),G222&lt;F222,FALSE),AND(H222="Closed",LEN(I222)=0),AND(LEN(I222)&gt;0,NOT(AND(ISNUMBER(I222),I222&gt;=DATE(1950,1,1),I222&lt;=DATE(2099,12,31)))),IF(AND(AND(ISNUMBER(I222),I222&gt;=DATE(1950,1,1),I222&lt;=DATE(2099,12,31)),AND(ISNUMBER(F222),F222&gt;=DATE(1950,1,1),F222&lt;=DATE(2099,12,31))),I222&lt;F222,FALSE)),"Check inputs","OK"))))</f>
        <v/>
      </c>
    </row>
    <row r="223" spans="1:12" x14ac:dyDescent="0.25">
      <c r="A223" s="16"/>
      <c r="B223" s="18"/>
      <c r="C223" s="18"/>
      <c r="D223" s="16"/>
      <c r="E223" s="16"/>
      <c r="F223" s="17"/>
      <c r="G223" s="17"/>
      <c r="H223" s="16"/>
      <c r="I223" s="17"/>
      <c r="J223" s="20" t="str">
        <f>IF(NOT(COUNTA(A223:I223)&gt;0),"",IF(NOT(AND(ISNUMBER(F223),F223&gt;=DATE(1950,1,1),F223&lt;=DATE(2099,12,31))),"",IF(H223="Closed",IF(AND(ISNUMBER(I223),I223&gt;=DATE(1950,1,1),I223&lt;=DATE(2099,12,31)),I223-F223,""),IF(AND(ISNUMBER(Dashboard!$B$4),Dashboard!$B$4&gt;=DATE(1950,1,1),Dashboard!$B$4&lt;=DATE(2099,12,31)),Dashboard!$B$4-F223,""))))</f>
        <v/>
      </c>
      <c r="K223" s="22" t="str">
        <f>IF(NOT(COUNTA(A223:I223)&gt;0),"",IF(OR(NOT(AND(ISNUMBER(G223),G223&gt;=DATE(1950,1,1),G223&lt;=DATE(2099,12,31))),NOT(AND(ISNUMBER(Dashboard!$B$4),Dashboard!$B$4&gt;=DATE(1950,1,1),Dashboard!$B$4&lt;=DATE(2099,12,31)))),"",IF(AND(H223&lt;&gt;"Closed",G223&lt;Dashboard!$B$4),"Yes","No")))</f>
        <v/>
      </c>
      <c r="L223" s="22" t="str">
        <f>IF(NOT(COUNTA(A223:I223)&gt;0),"",IF(LEN(A223)=0,"Check ID",IF(SUMPRODUCT(--($A$2:$A$501=A223))&gt;1,"Duplicate ID",IF(OR(LEN(B223)=0,LEN(C223)=0,LEN(E223)=0,NOT(OR(D223="Mechanical",D223="Electrical",D223="Plumbing",D223="Controls",D223="Other")),NOT(AND(ISNUMBER(F223),F223&gt;=DATE(1950,1,1),F223&lt;=DATE(2099,12,31))),NOT(AND(ISNUMBER(G223),G223&gt;=DATE(1950,1,1),G223&lt;=DATE(2099,12,31))),NOT(OR(H223="Open",H223="Ready for review",H223="Closed")),IF(AND(AND(ISNUMBER(F223),F223&gt;=DATE(1950,1,1),F223&lt;=DATE(2099,12,31)),AND(ISNUMBER(G223),G223&gt;=DATE(1950,1,1),G223&lt;=DATE(2099,12,31))),G223&lt;F223,FALSE),AND(H223="Closed",LEN(I223)=0),AND(LEN(I223)&gt;0,NOT(AND(ISNUMBER(I223),I223&gt;=DATE(1950,1,1),I223&lt;=DATE(2099,12,31)))),IF(AND(AND(ISNUMBER(I223),I223&gt;=DATE(1950,1,1),I223&lt;=DATE(2099,12,31)),AND(ISNUMBER(F223),F223&gt;=DATE(1950,1,1),F223&lt;=DATE(2099,12,31))),I223&lt;F223,FALSE)),"Check inputs","OK"))))</f>
        <v/>
      </c>
    </row>
    <row r="224" spans="1:12" x14ac:dyDescent="0.25">
      <c r="A224" s="16"/>
      <c r="B224" s="18"/>
      <c r="C224" s="18"/>
      <c r="D224" s="16"/>
      <c r="E224" s="16"/>
      <c r="F224" s="17"/>
      <c r="G224" s="17"/>
      <c r="H224" s="16"/>
      <c r="I224" s="17"/>
      <c r="J224" s="20" t="str">
        <f>IF(NOT(COUNTA(A224:I224)&gt;0),"",IF(NOT(AND(ISNUMBER(F224),F224&gt;=DATE(1950,1,1),F224&lt;=DATE(2099,12,31))),"",IF(H224="Closed",IF(AND(ISNUMBER(I224),I224&gt;=DATE(1950,1,1),I224&lt;=DATE(2099,12,31)),I224-F224,""),IF(AND(ISNUMBER(Dashboard!$B$4),Dashboard!$B$4&gt;=DATE(1950,1,1),Dashboard!$B$4&lt;=DATE(2099,12,31)),Dashboard!$B$4-F224,""))))</f>
        <v/>
      </c>
      <c r="K224" s="22" t="str">
        <f>IF(NOT(COUNTA(A224:I224)&gt;0),"",IF(OR(NOT(AND(ISNUMBER(G224),G224&gt;=DATE(1950,1,1),G224&lt;=DATE(2099,12,31))),NOT(AND(ISNUMBER(Dashboard!$B$4),Dashboard!$B$4&gt;=DATE(1950,1,1),Dashboard!$B$4&lt;=DATE(2099,12,31)))),"",IF(AND(H224&lt;&gt;"Closed",G224&lt;Dashboard!$B$4),"Yes","No")))</f>
        <v/>
      </c>
      <c r="L224" s="22" t="str">
        <f>IF(NOT(COUNTA(A224:I224)&gt;0),"",IF(LEN(A224)=0,"Check ID",IF(SUMPRODUCT(--($A$2:$A$501=A224))&gt;1,"Duplicate ID",IF(OR(LEN(B224)=0,LEN(C224)=0,LEN(E224)=0,NOT(OR(D224="Mechanical",D224="Electrical",D224="Plumbing",D224="Controls",D224="Other")),NOT(AND(ISNUMBER(F224),F224&gt;=DATE(1950,1,1),F224&lt;=DATE(2099,12,31))),NOT(AND(ISNUMBER(G224),G224&gt;=DATE(1950,1,1),G224&lt;=DATE(2099,12,31))),NOT(OR(H224="Open",H224="Ready for review",H224="Closed")),IF(AND(AND(ISNUMBER(F224),F224&gt;=DATE(1950,1,1),F224&lt;=DATE(2099,12,31)),AND(ISNUMBER(G224),G224&gt;=DATE(1950,1,1),G224&lt;=DATE(2099,12,31))),G224&lt;F224,FALSE),AND(H224="Closed",LEN(I224)=0),AND(LEN(I224)&gt;0,NOT(AND(ISNUMBER(I224),I224&gt;=DATE(1950,1,1),I224&lt;=DATE(2099,12,31)))),IF(AND(AND(ISNUMBER(I224),I224&gt;=DATE(1950,1,1),I224&lt;=DATE(2099,12,31)),AND(ISNUMBER(F224),F224&gt;=DATE(1950,1,1),F224&lt;=DATE(2099,12,31))),I224&lt;F224,FALSE)),"Check inputs","OK"))))</f>
        <v/>
      </c>
    </row>
    <row r="225" spans="1:12" x14ac:dyDescent="0.25">
      <c r="A225" s="16"/>
      <c r="B225" s="18"/>
      <c r="C225" s="18"/>
      <c r="D225" s="16"/>
      <c r="E225" s="16"/>
      <c r="F225" s="17"/>
      <c r="G225" s="17"/>
      <c r="H225" s="16"/>
      <c r="I225" s="17"/>
      <c r="J225" s="20" t="str">
        <f>IF(NOT(COUNTA(A225:I225)&gt;0),"",IF(NOT(AND(ISNUMBER(F225),F225&gt;=DATE(1950,1,1),F225&lt;=DATE(2099,12,31))),"",IF(H225="Closed",IF(AND(ISNUMBER(I225),I225&gt;=DATE(1950,1,1),I225&lt;=DATE(2099,12,31)),I225-F225,""),IF(AND(ISNUMBER(Dashboard!$B$4),Dashboard!$B$4&gt;=DATE(1950,1,1),Dashboard!$B$4&lt;=DATE(2099,12,31)),Dashboard!$B$4-F225,""))))</f>
        <v/>
      </c>
      <c r="K225" s="22" t="str">
        <f>IF(NOT(COUNTA(A225:I225)&gt;0),"",IF(OR(NOT(AND(ISNUMBER(G225),G225&gt;=DATE(1950,1,1),G225&lt;=DATE(2099,12,31))),NOT(AND(ISNUMBER(Dashboard!$B$4),Dashboard!$B$4&gt;=DATE(1950,1,1),Dashboard!$B$4&lt;=DATE(2099,12,31)))),"",IF(AND(H225&lt;&gt;"Closed",G225&lt;Dashboard!$B$4),"Yes","No")))</f>
        <v/>
      </c>
      <c r="L225" s="22" t="str">
        <f>IF(NOT(COUNTA(A225:I225)&gt;0),"",IF(LEN(A225)=0,"Check ID",IF(SUMPRODUCT(--($A$2:$A$501=A225))&gt;1,"Duplicate ID",IF(OR(LEN(B225)=0,LEN(C225)=0,LEN(E225)=0,NOT(OR(D225="Mechanical",D225="Electrical",D225="Plumbing",D225="Controls",D225="Other")),NOT(AND(ISNUMBER(F225),F225&gt;=DATE(1950,1,1),F225&lt;=DATE(2099,12,31))),NOT(AND(ISNUMBER(G225),G225&gt;=DATE(1950,1,1),G225&lt;=DATE(2099,12,31))),NOT(OR(H225="Open",H225="Ready for review",H225="Closed")),IF(AND(AND(ISNUMBER(F225),F225&gt;=DATE(1950,1,1),F225&lt;=DATE(2099,12,31)),AND(ISNUMBER(G225),G225&gt;=DATE(1950,1,1),G225&lt;=DATE(2099,12,31))),G225&lt;F225,FALSE),AND(H225="Closed",LEN(I225)=0),AND(LEN(I225)&gt;0,NOT(AND(ISNUMBER(I225),I225&gt;=DATE(1950,1,1),I225&lt;=DATE(2099,12,31)))),IF(AND(AND(ISNUMBER(I225),I225&gt;=DATE(1950,1,1),I225&lt;=DATE(2099,12,31)),AND(ISNUMBER(F225),F225&gt;=DATE(1950,1,1),F225&lt;=DATE(2099,12,31))),I225&lt;F225,FALSE)),"Check inputs","OK"))))</f>
        <v/>
      </c>
    </row>
    <row r="226" spans="1:12" x14ac:dyDescent="0.25">
      <c r="A226" s="16"/>
      <c r="B226" s="18"/>
      <c r="C226" s="18"/>
      <c r="D226" s="16"/>
      <c r="E226" s="16"/>
      <c r="F226" s="17"/>
      <c r="G226" s="17"/>
      <c r="H226" s="16"/>
      <c r="I226" s="17"/>
      <c r="J226" s="20" t="str">
        <f>IF(NOT(COUNTA(A226:I226)&gt;0),"",IF(NOT(AND(ISNUMBER(F226),F226&gt;=DATE(1950,1,1),F226&lt;=DATE(2099,12,31))),"",IF(H226="Closed",IF(AND(ISNUMBER(I226),I226&gt;=DATE(1950,1,1),I226&lt;=DATE(2099,12,31)),I226-F226,""),IF(AND(ISNUMBER(Dashboard!$B$4),Dashboard!$B$4&gt;=DATE(1950,1,1),Dashboard!$B$4&lt;=DATE(2099,12,31)),Dashboard!$B$4-F226,""))))</f>
        <v/>
      </c>
      <c r="K226" s="22" t="str">
        <f>IF(NOT(COUNTA(A226:I226)&gt;0),"",IF(OR(NOT(AND(ISNUMBER(G226),G226&gt;=DATE(1950,1,1),G226&lt;=DATE(2099,12,31))),NOT(AND(ISNUMBER(Dashboard!$B$4),Dashboard!$B$4&gt;=DATE(1950,1,1),Dashboard!$B$4&lt;=DATE(2099,12,31)))),"",IF(AND(H226&lt;&gt;"Closed",G226&lt;Dashboard!$B$4),"Yes","No")))</f>
        <v/>
      </c>
      <c r="L226" s="22" t="str">
        <f>IF(NOT(COUNTA(A226:I226)&gt;0),"",IF(LEN(A226)=0,"Check ID",IF(SUMPRODUCT(--($A$2:$A$501=A226))&gt;1,"Duplicate ID",IF(OR(LEN(B226)=0,LEN(C226)=0,LEN(E226)=0,NOT(OR(D226="Mechanical",D226="Electrical",D226="Plumbing",D226="Controls",D226="Other")),NOT(AND(ISNUMBER(F226),F226&gt;=DATE(1950,1,1),F226&lt;=DATE(2099,12,31))),NOT(AND(ISNUMBER(G226),G226&gt;=DATE(1950,1,1),G226&lt;=DATE(2099,12,31))),NOT(OR(H226="Open",H226="Ready for review",H226="Closed")),IF(AND(AND(ISNUMBER(F226),F226&gt;=DATE(1950,1,1),F226&lt;=DATE(2099,12,31)),AND(ISNUMBER(G226),G226&gt;=DATE(1950,1,1),G226&lt;=DATE(2099,12,31))),G226&lt;F226,FALSE),AND(H226="Closed",LEN(I226)=0),AND(LEN(I226)&gt;0,NOT(AND(ISNUMBER(I226),I226&gt;=DATE(1950,1,1),I226&lt;=DATE(2099,12,31)))),IF(AND(AND(ISNUMBER(I226),I226&gt;=DATE(1950,1,1),I226&lt;=DATE(2099,12,31)),AND(ISNUMBER(F226),F226&gt;=DATE(1950,1,1),F226&lt;=DATE(2099,12,31))),I226&lt;F226,FALSE)),"Check inputs","OK"))))</f>
        <v/>
      </c>
    </row>
    <row r="227" spans="1:12" x14ac:dyDescent="0.25">
      <c r="A227" s="16"/>
      <c r="B227" s="18"/>
      <c r="C227" s="18"/>
      <c r="D227" s="16"/>
      <c r="E227" s="16"/>
      <c r="F227" s="17"/>
      <c r="G227" s="17"/>
      <c r="H227" s="16"/>
      <c r="I227" s="17"/>
      <c r="J227" s="20" t="str">
        <f>IF(NOT(COUNTA(A227:I227)&gt;0),"",IF(NOT(AND(ISNUMBER(F227),F227&gt;=DATE(1950,1,1),F227&lt;=DATE(2099,12,31))),"",IF(H227="Closed",IF(AND(ISNUMBER(I227),I227&gt;=DATE(1950,1,1),I227&lt;=DATE(2099,12,31)),I227-F227,""),IF(AND(ISNUMBER(Dashboard!$B$4),Dashboard!$B$4&gt;=DATE(1950,1,1),Dashboard!$B$4&lt;=DATE(2099,12,31)),Dashboard!$B$4-F227,""))))</f>
        <v/>
      </c>
      <c r="K227" s="22" t="str">
        <f>IF(NOT(COUNTA(A227:I227)&gt;0),"",IF(OR(NOT(AND(ISNUMBER(G227),G227&gt;=DATE(1950,1,1),G227&lt;=DATE(2099,12,31))),NOT(AND(ISNUMBER(Dashboard!$B$4),Dashboard!$B$4&gt;=DATE(1950,1,1),Dashboard!$B$4&lt;=DATE(2099,12,31)))),"",IF(AND(H227&lt;&gt;"Closed",G227&lt;Dashboard!$B$4),"Yes","No")))</f>
        <v/>
      </c>
      <c r="L227" s="22" t="str">
        <f>IF(NOT(COUNTA(A227:I227)&gt;0),"",IF(LEN(A227)=0,"Check ID",IF(SUMPRODUCT(--($A$2:$A$501=A227))&gt;1,"Duplicate ID",IF(OR(LEN(B227)=0,LEN(C227)=0,LEN(E227)=0,NOT(OR(D227="Mechanical",D227="Electrical",D227="Plumbing",D227="Controls",D227="Other")),NOT(AND(ISNUMBER(F227),F227&gt;=DATE(1950,1,1),F227&lt;=DATE(2099,12,31))),NOT(AND(ISNUMBER(G227),G227&gt;=DATE(1950,1,1),G227&lt;=DATE(2099,12,31))),NOT(OR(H227="Open",H227="Ready for review",H227="Closed")),IF(AND(AND(ISNUMBER(F227),F227&gt;=DATE(1950,1,1),F227&lt;=DATE(2099,12,31)),AND(ISNUMBER(G227),G227&gt;=DATE(1950,1,1),G227&lt;=DATE(2099,12,31))),G227&lt;F227,FALSE),AND(H227="Closed",LEN(I227)=0),AND(LEN(I227)&gt;0,NOT(AND(ISNUMBER(I227),I227&gt;=DATE(1950,1,1),I227&lt;=DATE(2099,12,31)))),IF(AND(AND(ISNUMBER(I227),I227&gt;=DATE(1950,1,1),I227&lt;=DATE(2099,12,31)),AND(ISNUMBER(F227),F227&gt;=DATE(1950,1,1),F227&lt;=DATE(2099,12,31))),I227&lt;F227,FALSE)),"Check inputs","OK"))))</f>
        <v/>
      </c>
    </row>
    <row r="228" spans="1:12" x14ac:dyDescent="0.25">
      <c r="A228" s="16"/>
      <c r="B228" s="18"/>
      <c r="C228" s="18"/>
      <c r="D228" s="16"/>
      <c r="E228" s="16"/>
      <c r="F228" s="17"/>
      <c r="G228" s="17"/>
      <c r="H228" s="16"/>
      <c r="I228" s="17"/>
      <c r="J228" s="20" t="str">
        <f>IF(NOT(COUNTA(A228:I228)&gt;0),"",IF(NOT(AND(ISNUMBER(F228),F228&gt;=DATE(1950,1,1),F228&lt;=DATE(2099,12,31))),"",IF(H228="Closed",IF(AND(ISNUMBER(I228),I228&gt;=DATE(1950,1,1),I228&lt;=DATE(2099,12,31)),I228-F228,""),IF(AND(ISNUMBER(Dashboard!$B$4),Dashboard!$B$4&gt;=DATE(1950,1,1),Dashboard!$B$4&lt;=DATE(2099,12,31)),Dashboard!$B$4-F228,""))))</f>
        <v/>
      </c>
      <c r="K228" s="22" t="str">
        <f>IF(NOT(COUNTA(A228:I228)&gt;0),"",IF(OR(NOT(AND(ISNUMBER(G228),G228&gt;=DATE(1950,1,1),G228&lt;=DATE(2099,12,31))),NOT(AND(ISNUMBER(Dashboard!$B$4),Dashboard!$B$4&gt;=DATE(1950,1,1),Dashboard!$B$4&lt;=DATE(2099,12,31)))),"",IF(AND(H228&lt;&gt;"Closed",G228&lt;Dashboard!$B$4),"Yes","No")))</f>
        <v/>
      </c>
      <c r="L228" s="22" t="str">
        <f>IF(NOT(COUNTA(A228:I228)&gt;0),"",IF(LEN(A228)=0,"Check ID",IF(SUMPRODUCT(--($A$2:$A$501=A228))&gt;1,"Duplicate ID",IF(OR(LEN(B228)=0,LEN(C228)=0,LEN(E228)=0,NOT(OR(D228="Mechanical",D228="Electrical",D228="Plumbing",D228="Controls",D228="Other")),NOT(AND(ISNUMBER(F228),F228&gt;=DATE(1950,1,1),F228&lt;=DATE(2099,12,31))),NOT(AND(ISNUMBER(G228),G228&gt;=DATE(1950,1,1),G228&lt;=DATE(2099,12,31))),NOT(OR(H228="Open",H228="Ready for review",H228="Closed")),IF(AND(AND(ISNUMBER(F228),F228&gt;=DATE(1950,1,1),F228&lt;=DATE(2099,12,31)),AND(ISNUMBER(G228),G228&gt;=DATE(1950,1,1),G228&lt;=DATE(2099,12,31))),G228&lt;F228,FALSE),AND(H228="Closed",LEN(I228)=0),AND(LEN(I228)&gt;0,NOT(AND(ISNUMBER(I228),I228&gt;=DATE(1950,1,1),I228&lt;=DATE(2099,12,31)))),IF(AND(AND(ISNUMBER(I228),I228&gt;=DATE(1950,1,1),I228&lt;=DATE(2099,12,31)),AND(ISNUMBER(F228),F228&gt;=DATE(1950,1,1),F228&lt;=DATE(2099,12,31))),I228&lt;F228,FALSE)),"Check inputs","OK"))))</f>
        <v/>
      </c>
    </row>
    <row r="229" spans="1:12" x14ac:dyDescent="0.25">
      <c r="A229" s="16"/>
      <c r="B229" s="18"/>
      <c r="C229" s="18"/>
      <c r="D229" s="16"/>
      <c r="E229" s="16"/>
      <c r="F229" s="17"/>
      <c r="G229" s="17"/>
      <c r="H229" s="16"/>
      <c r="I229" s="17"/>
      <c r="J229" s="20" t="str">
        <f>IF(NOT(COUNTA(A229:I229)&gt;0),"",IF(NOT(AND(ISNUMBER(F229),F229&gt;=DATE(1950,1,1),F229&lt;=DATE(2099,12,31))),"",IF(H229="Closed",IF(AND(ISNUMBER(I229),I229&gt;=DATE(1950,1,1),I229&lt;=DATE(2099,12,31)),I229-F229,""),IF(AND(ISNUMBER(Dashboard!$B$4),Dashboard!$B$4&gt;=DATE(1950,1,1),Dashboard!$B$4&lt;=DATE(2099,12,31)),Dashboard!$B$4-F229,""))))</f>
        <v/>
      </c>
      <c r="K229" s="22" t="str">
        <f>IF(NOT(COUNTA(A229:I229)&gt;0),"",IF(OR(NOT(AND(ISNUMBER(G229),G229&gt;=DATE(1950,1,1),G229&lt;=DATE(2099,12,31))),NOT(AND(ISNUMBER(Dashboard!$B$4),Dashboard!$B$4&gt;=DATE(1950,1,1),Dashboard!$B$4&lt;=DATE(2099,12,31)))),"",IF(AND(H229&lt;&gt;"Closed",G229&lt;Dashboard!$B$4),"Yes","No")))</f>
        <v/>
      </c>
      <c r="L229" s="22" t="str">
        <f>IF(NOT(COUNTA(A229:I229)&gt;0),"",IF(LEN(A229)=0,"Check ID",IF(SUMPRODUCT(--($A$2:$A$501=A229))&gt;1,"Duplicate ID",IF(OR(LEN(B229)=0,LEN(C229)=0,LEN(E229)=0,NOT(OR(D229="Mechanical",D229="Electrical",D229="Plumbing",D229="Controls",D229="Other")),NOT(AND(ISNUMBER(F229),F229&gt;=DATE(1950,1,1),F229&lt;=DATE(2099,12,31))),NOT(AND(ISNUMBER(G229),G229&gt;=DATE(1950,1,1),G229&lt;=DATE(2099,12,31))),NOT(OR(H229="Open",H229="Ready for review",H229="Closed")),IF(AND(AND(ISNUMBER(F229),F229&gt;=DATE(1950,1,1),F229&lt;=DATE(2099,12,31)),AND(ISNUMBER(G229),G229&gt;=DATE(1950,1,1),G229&lt;=DATE(2099,12,31))),G229&lt;F229,FALSE),AND(H229="Closed",LEN(I229)=0),AND(LEN(I229)&gt;0,NOT(AND(ISNUMBER(I229),I229&gt;=DATE(1950,1,1),I229&lt;=DATE(2099,12,31)))),IF(AND(AND(ISNUMBER(I229),I229&gt;=DATE(1950,1,1),I229&lt;=DATE(2099,12,31)),AND(ISNUMBER(F229),F229&gt;=DATE(1950,1,1),F229&lt;=DATE(2099,12,31))),I229&lt;F229,FALSE)),"Check inputs","OK"))))</f>
        <v/>
      </c>
    </row>
    <row r="230" spans="1:12" x14ac:dyDescent="0.25">
      <c r="A230" s="16"/>
      <c r="B230" s="18"/>
      <c r="C230" s="18"/>
      <c r="D230" s="16"/>
      <c r="E230" s="16"/>
      <c r="F230" s="17"/>
      <c r="G230" s="17"/>
      <c r="H230" s="16"/>
      <c r="I230" s="17"/>
      <c r="J230" s="20" t="str">
        <f>IF(NOT(COUNTA(A230:I230)&gt;0),"",IF(NOT(AND(ISNUMBER(F230),F230&gt;=DATE(1950,1,1),F230&lt;=DATE(2099,12,31))),"",IF(H230="Closed",IF(AND(ISNUMBER(I230),I230&gt;=DATE(1950,1,1),I230&lt;=DATE(2099,12,31)),I230-F230,""),IF(AND(ISNUMBER(Dashboard!$B$4),Dashboard!$B$4&gt;=DATE(1950,1,1),Dashboard!$B$4&lt;=DATE(2099,12,31)),Dashboard!$B$4-F230,""))))</f>
        <v/>
      </c>
      <c r="K230" s="22" t="str">
        <f>IF(NOT(COUNTA(A230:I230)&gt;0),"",IF(OR(NOT(AND(ISNUMBER(G230),G230&gt;=DATE(1950,1,1),G230&lt;=DATE(2099,12,31))),NOT(AND(ISNUMBER(Dashboard!$B$4),Dashboard!$B$4&gt;=DATE(1950,1,1),Dashboard!$B$4&lt;=DATE(2099,12,31)))),"",IF(AND(H230&lt;&gt;"Closed",G230&lt;Dashboard!$B$4),"Yes","No")))</f>
        <v/>
      </c>
      <c r="L230" s="22" t="str">
        <f>IF(NOT(COUNTA(A230:I230)&gt;0),"",IF(LEN(A230)=0,"Check ID",IF(SUMPRODUCT(--($A$2:$A$501=A230))&gt;1,"Duplicate ID",IF(OR(LEN(B230)=0,LEN(C230)=0,LEN(E230)=0,NOT(OR(D230="Mechanical",D230="Electrical",D230="Plumbing",D230="Controls",D230="Other")),NOT(AND(ISNUMBER(F230),F230&gt;=DATE(1950,1,1),F230&lt;=DATE(2099,12,31))),NOT(AND(ISNUMBER(G230),G230&gt;=DATE(1950,1,1),G230&lt;=DATE(2099,12,31))),NOT(OR(H230="Open",H230="Ready for review",H230="Closed")),IF(AND(AND(ISNUMBER(F230),F230&gt;=DATE(1950,1,1),F230&lt;=DATE(2099,12,31)),AND(ISNUMBER(G230),G230&gt;=DATE(1950,1,1),G230&lt;=DATE(2099,12,31))),G230&lt;F230,FALSE),AND(H230="Closed",LEN(I230)=0),AND(LEN(I230)&gt;0,NOT(AND(ISNUMBER(I230),I230&gt;=DATE(1950,1,1),I230&lt;=DATE(2099,12,31)))),IF(AND(AND(ISNUMBER(I230),I230&gt;=DATE(1950,1,1),I230&lt;=DATE(2099,12,31)),AND(ISNUMBER(F230),F230&gt;=DATE(1950,1,1),F230&lt;=DATE(2099,12,31))),I230&lt;F230,FALSE)),"Check inputs","OK"))))</f>
        <v/>
      </c>
    </row>
    <row r="231" spans="1:12" x14ac:dyDescent="0.25">
      <c r="A231" s="16"/>
      <c r="B231" s="18"/>
      <c r="C231" s="18"/>
      <c r="D231" s="16"/>
      <c r="E231" s="16"/>
      <c r="F231" s="17"/>
      <c r="G231" s="17"/>
      <c r="H231" s="16"/>
      <c r="I231" s="17"/>
      <c r="J231" s="20" t="str">
        <f>IF(NOT(COUNTA(A231:I231)&gt;0),"",IF(NOT(AND(ISNUMBER(F231),F231&gt;=DATE(1950,1,1),F231&lt;=DATE(2099,12,31))),"",IF(H231="Closed",IF(AND(ISNUMBER(I231),I231&gt;=DATE(1950,1,1),I231&lt;=DATE(2099,12,31)),I231-F231,""),IF(AND(ISNUMBER(Dashboard!$B$4),Dashboard!$B$4&gt;=DATE(1950,1,1),Dashboard!$B$4&lt;=DATE(2099,12,31)),Dashboard!$B$4-F231,""))))</f>
        <v/>
      </c>
      <c r="K231" s="22" t="str">
        <f>IF(NOT(COUNTA(A231:I231)&gt;0),"",IF(OR(NOT(AND(ISNUMBER(G231),G231&gt;=DATE(1950,1,1),G231&lt;=DATE(2099,12,31))),NOT(AND(ISNUMBER(Dashboard!$B$4),Dashboard!$B$4&gt;=DATE(1950,1,1),Dashboard!$B$4&lt;=DATE(2099,12,31)))),"",IF(AND(H231&lt;&gt;"Closed",G231&lt;Dashboard!$B$4),"Yes","No")))</f>
        <v/>
      </c>
      <c r="L231" s="22" t="str">
        <f>IF(NOT(COUNTA(A231:I231)&gt;0),"",IF(LEN(A231)=0,"Check ID",IF(SUMPRODUCT(--($A$2:$A$501=A231))&gt;1,"Duplicate ID",IF(OR(LEN(B231)=0,LEN(C231)=0,LEN(E231)=0,NOT(OR(D231="Mechanical",D231="Electrical",D231="Plumbing",D231="Controls",D231="Other")),NOT(AND(ISNUMBER(F231),F231&gt;=DATE(1950,1,1),F231&lt;=DATE(2099,12,31))),NOT(AND(ISNUMBER(G231),G231&gt;=DATE(1950,1,1),G231&lt;=DATE(2099,12,31))),NOT(OR(H231="Open",H231="Ready for review",H231="Closed")),IF(AND(AND(ISNUMBER(F231),F231&gt;=DATE(1950,1,1),F231&lt;=DATE(2099,12,31)),AND(ISNUMBER(G231),G231&gt;=DATE(1950,1,1),G231&lt;=DATE(2099,12,31))),G231&lt;F231,FALSE),AND(H231="Closed",LEN(I231)=0),AND(LEN(I231)&gt;0,NOT(AND(ISNUMBER(I231),I231&gt;=DATE(1950,1,1),I231&lt;=DATE(2099,12,31)))),IF(AND(AND(ISNUMBER(I231),I231&gt;=DATE(1950,1,1),I231&lt;=DATE(2099,12,31)),AND(ISNUMBER(F231),F231&gt;=DATE(1950,1,1),F231&lt;=DATE(2099,12,31))),I231&lt;F231,FALSE)),"Check inputs","OK"))))</f>
        <v/>
      </c>
    </row>
    <row r="232" spans="1:12" x14ac:dyDescent="0.25">
      <c r="A232" s="16"/>
      <c r="B232" s="18"/>
      <c r="C232" s="18"/>
      <c r="D232" s="16"/>
      <c r="E232" s="16"/>
      <c r="F232" s="17"/>
      <c r="G232" s="17"/>
      <c r="H232" s="16"/>
      <c r="I232" s="17"/>
      <c r="J232" s="20" t="str">
        <f>IF(NOT(COUNTA(A232:I232)&gt;0),"",IF(NOT(AND(ISNUMBER(F232),F232&gt;=DATE(1950,1,1),F232&lt;=DATE(2099,12,31))),"",IF(H232="Closed",IF(AND(ISNUMBER(I232),I232&gt;=DATE(1950,1,1),I232&lt;=DATE(2099,12,31)),I232-F232,""),IF(AND(ISNUMBER(Dashboard!$B$4),Dashboard!$B$4&gt;=DATE(1950,1,1),Dashboard!$B$4&lt;=DATE(2099,12,31)),Dashboard!$B$4-F232,""))))</f>
        <v/>
      </c>
      <c r="K232" s="22" t="str">
        <f>IF(NOT(COUNTA(A232:I232)&gt;0),"",IF(OR(NOT(AND(ISNUMBER(G232),G232&gt;=DATE(1950,1,1),G232&lt;=DATE(2099,12,31))),NOT(AND(ISNUMBER(Dashboard!$B$4),Dashboard!$B$4&gt;=DATE(1950,1,1),Dashboard!$B$4&lt;=DATE(2099,12,31)))),"",IF(AND(H232&lt;&gt;"Closed",G232&lt;Dashboard!$B$4),"Yes","No")))</f>
        <v/>
      </c>
      <c r="L232" s="22" t="str">
        <f>IF(NOT(COUNTA(A232:I232)&gt;0),"",IF(LEN(A232)=0,"Check ID",IF(SUMPRODUCT(--($A$2:$A$501=A232))&gt;1,"Duplicate ID",IF(OR(LEN(B232)=0,LEN(C232)=0,LEN(E232)=0,NOT(OR(D232="Mechanical",D232="Electrical",D232="Plumbing",D232="Controls",D232="Other")),NOT(AND(ISNUMBER(F232),F232&gt;=DATE(1950,1,1),F232&lt;=DATE(2099,12,31))),NOT(AND(ISNUMBER(G232),G232&gt;=DATE(1950,1,1),G232&lt;=DATE(2099,12,31))),NOT(OR(H232="Open",H232="Ready for review",H232="Closed")),IF(AND(AND(ISNUMBER(F232),F232&gt;=DATE(1950,1,1),F232&lt;=DATE(2099,12,31)),AND(ISNUMBER(G232),G232&gt;=DATE(1950,1,1),G232&lt;=DATE(2099,12,31))),G232&lt;F232,FALSE),AND(H232="Closed",LEN(I232)=0),AND(LEN(I232)&gt;0,NOT(AND(ISNUMBER(I232),I232&gt;=DATE(1950,1,1),I232&lt;=DATE(2099,12,31)))),IF(AND(AND(ISNUMBER(I232),I232&gt;=DATE(1950,1,1),I232&lt;=DATE(2099,12,31)),AND(ISNUMBER(F232),F232&gt;=DATE(1950,1,1),F232&lt;=DATE(2099,12,31))),I232&lt;F232,FALSE)),"Check inputs","OK"))))</f>
        <v/>
      </c>
    </row>
    <row r="233" spans="1:12" x14ac:dyDescent="0.25">
      <c r="A233" s="16"/>
      <c r="B233" s="18"/>
      <c r="C233" s="18"/>
      <c r="D233" s="16"/>
      <c r="E233" s="16"/>
      <c r="F233" s="17"/>
      <c r="G233" s="17"/>
      <c r="H233" s="16"/>
      <c r="I233" s="17"/>
      <c r="J233" s="20" t="str">
        <f>IF(NOT(COUNTA(A233:I233)&gt;0),"",IF(NOT(AND(ISNUMBER(F233),F233&gt;=DATE(1950,1,1),F233&lt;=DATE(2099,12,31))),"",IF(H233="Closed",IF(AND(ISNUMBER(I233),I233&gt;=DATE(1950,1,1),I233&lt;=DATE(2099,12,31)),I233-F233,""),IF(AND(ISNUMBER(Dashboard!$B$4),Dashboard!$B$4&gt;=DATE(1950,1,1),Dashboard!$B$4&lt;=DATE(2099,12,31)),Dashboard!$B$4-F233,""))))</f>
        <v/>
      </c>
      <c r="K233" s="22" t="str">
        <f>IF(NOT(COUNTA(A233:I233)&gt;0),"",IF(OR(NOT(AND(ISNUMBER(G233),G233&gt;=DATE(1950,1,1),G233&lt;=DATE(2099,12,31))),NOT(AND(ISNUMBER(Dashboard!$B$4),Dashboard!$B$4&gt;=DATE(1950,1,1),Dashboard!$B$4&lt;=DATE(2099,12,31)))),"",IF(AND(H233&lt;&gt;"Closed",G233&lt;Dashboard!$B$4),"Yes","No")))</f>
        <v/>
      </c>
      <c r="L233" s="22" t="str">
        <f>IF(NOT(COUNTA(A233:I233)&gt;0),"",IF(LEN(A233)=0,"Check ID",IF(SUMPRODUCT(--($A$2:$A$501=A233))&gt;1,"Duplicate ID",IF(OR(LEN(B233)=0,LEN(C233)=0,LEN(E233)=0,NOT(OR(D233="Mechanical",D233="Electrical",D233="Plumbing",D233="Controls",D233="Other")),NOT(AND(ISNUMBER(F233),F233&gt;=DATE(1950,1,1),F233&lt;=DATE(2099,12,31))),NOT(AND(ISNUMBER(G233),G233&gt;=DATE(1950,1,1),G233&lt;=DATE(2099,12,31))),NOT(OR(H233="Open",H233="Ready for review",H233="Closed")),IF(AND(AND(ISNUMBER(F233),F233&gt;=DATE(1950,1,1),F233&lt;=DATE(2099,12,31)),AND(ISNUMBER(G233),G233&gt;=DATE(1950,1,1),G233&lt;=DATE(2099,12,31))),G233&lt;F233,FALSE),AND(H233="Closed",LEN(I233)=0),AND(LEN(I233)&gt;0,NOT(AND(ISNUMBER(I233),I233&gt;=DATE(1950,1,1),I233&lt;=DATE(2099,12,31)))),IF(AND(AND(ISNUMBER(I233),I233&gt;=DATE(1950,1,1),I233&lt;=DATE(2099,12,31)),AND(ISNUMBER(F233),F233&gt;=DATE(1950,1,1),F233&lt;=DATE(2099,12,31))),I233&lt;F233,FALSE)),"Check inputs","OK"))))</f>
        <v/>
      </c>
    </row>
    <row r="234" spans="1:12" x14ac:dyDescent="0.25">
      <c r="A234" s="16"/>
      <c r="B234" s="18"/>
      <c r="C234" s="18"/>
      <c r="D234" s="16"/>
      <c r="E234" s="16"/>
      <c r="F234" s="17"/>
      <c r="G234" s="17"/>
      <c r="H234" s="16"/>
      <c r="I234" s="17"/>
      <c r="J234" s="20" t="str">
        <f>IF(NOT(COUNTA(A234:I234)&gt;0),"",IF(NOT(AND(ISNUMBER(F234),F234&gt;=DATE(1950,1,1),F234&lt;=DATE(2099,12,31))),"",IF(H234="Closed",IF(AND(ISNUMBER(I234),I234&gt;=DATE(1950,1,1),I234&lt;=DATE(2099,12,31)),I234-F234,""),IF(AND(ISNUMBER(Dashboard!$B$4),Dashboard!$B$4&gt;=DATE(1950,1,1),Dashboard!$B$4&lt;=DATE(2099,12,31)),Dashboard!$B$4-F234,""))))</f>
        <v/>
      </c>
      <c r="K234" s="22" t="str">
        <f>IF(NOT(COUNTA(A234:I234)&gt;0),"",IF(OR(NOT(AND(ISNUMBER(G234),G234&gt;=DATE(1950,1,1),G234&lt;=DATE(2099,12,31))),NOT(AND(ISNUMBER(Dashboard!$B$4),Dashboard!$B$4&gt;=DATE(1950,1,1),Dashboard!$B$4&lt;=DATE(2099,12,31)))),"",IF(AND(H234&lt;&gt;"Closed",G234&lt;Dashboard!$B$4),"Yes","No")))</f>
        <v/>
      </c>
      <c r="L234" s="22" t="str">
        <f>IF(NOT(COUNTA(A234:I234)&gt;0),"",IF(LEN(A234)=0,"Check ID",IF(SUMPRODUCT(--($A$2:$A$501=A234))&gt;1,"Duplicate ID",IF(OR(LEN(B234)=0,LEN(C234)=0,LEN(E234)=0,NOT(OR(D234="Mechanical",D234="Electrical",D234="Plumbing",D234="Controls",D234="Other")),NOT(AND(ISNUMBER(F234),F234&gt;=DATE(1950,1,1),F234&lt;=DATE(2099,12,31))),NOT(AND(ISNUMBER(G234),G234&gt;=DATE(1950,1,1),G234&lt;=DATE(2099,12,31))),NOT(OR(H234="Open",H234="Ready for review",H234="Closed")),IF(AND(AND(ISNUMBER(F234),F234&gt;=DATE(1950,1,1),F234&lt;=DATE(2099,12,31)),AND(ISNUMBER(G234),G234&gt;=DATE(1950,1,1),G234&lt;=DATE(2099,12,31))),G234&lt;F234,FALSE),AND(H234="Closed",LEN(I234)=0),AND(LEN(I234)&gt;0,NOT(AND(ISNUMBER(I234),I234&gt;=DATE(1950,1,1),I234&lt;=DATE(2099,12,31)))),IF(AND(AND(ISNUMBER(I234),I234&gt;=DATE(1950,1,1),I234&lt;=DATE(2099,12,31)),AND(ISNUMBER(F234),F234&gt;=DATE(1950,1,1),F234&lt;=DATE(2099,12,31))),I234&lt;F234,FALSE)),"Check inputs","OK"))))</f>
        <v/>
      </c>
    </row>
    <row r="235" spans="1:12" x14ac:dyDescent="0.25">
      <c r="A235" s="16"/>
      <c r="B235" s="18"/>
      <c r="C235" s="18"/>
      <c r="D235" s="16"/>
      <c r="E235" s="16"/>
      <c r="F235" s="17"/>
      <c r="G235" s="17"/>
      <c r="H235" s="16"/>
      <c r="I235" s="17"/>
      <c r="J235" s="20" t="str">
        <f>IF(NOT(COUNTA(A235:I235)&gt;0),"",IF(NOT(AND(ISNUMBER(F235),F235&gt;=DATE(1950,1,1),F235&lt;=DATE(2099,12,31))),"",IF(H235="Closed",IF(AND(ISNUMBER(I235),I235&gt;=DATE(1950,1,1),I235&lt;=DATE(2099,12,31)),I235-F235,""),IF(AND(ISNUMBER(Dashboard!$B$4),Dashboard!$B$4&gt;=DATE(1950,1,1),Dashboard!$B$4&lt;=DATE(2099,12,31)),Dashboard!$B$4-F235,""))))</f>
        <v/>
      </c>
      <c r="K235" s="22" t="str">
        <f>IF(NOT(COUNTA(A235:I235)&gt;0),"",IF(OR(NOT(AND(ISNUMBER(G235),G235&gt;=DATE(1950,1,1),G235&lt;=DATE(2099,12,31))),NOT(AND(ISNUMBER(Dashboard!$B$4),Dashboard!$B$4&gt;=DATE(1950,1,1),Dashboard!$B$4&lt;=DATE(2099,12,31)))),"",IF(AND(H235&lt;&gt;"Closed",G235&lt;Dashboard!$B$4),"Yes","No")))</f>
        <v/>
      </c>
      <c r="L235" s="22" t="str">
        <f>IF(NOT(COUNTA(A235:I235)&gt;0),"",IF(LEN(A235)=0,"Check ID",IF(SUMPRODUCT(--($A$2:$A$501=A235))&gt;1,"Duplicate ID",IF(OR(LEN(B235)=0,LEN(C235)=0,LEN(E235)=0,NOT(OR(D235="Mechanical",D235="Electrical",D235="Plumbing",D235="Controls",D235="Other")),NOT(AND(ISNUMBER(F235),F235&gt;=DATE(1950,1,1),F235&lt;=DATE(2099,12,31))),NOT(AND(ISNUMBER(G235),G235&gt;=DATE(1950,1,1),G235&lt;=DATE(2099,12,31))),NOT(OR(H235="Open",H235="Ready for review",H235="Closed")),IF(AND(AND(ISNUMBER(F235),F235&gt;=DATE(1950,1,1),F235&lt;=DATE(2099,12,31)),AND(ISNUMBER(G235),G235&gt;=DATE(1950,1,1),G235&lt;=DATE(2099,12,31))),G235&lt;F235,FALSE),AND(H235="Closed",LEN(I235)=0),AND(LEN(I235)&gt;0,NOT(AND(ISNUMBER(I235),I235&gt;=DATE(1950,1,1),I235&lt;=DATE(2099,12,31)))),IF(AND(AND(ISNUMBER(I235),I235&gt;=DATE(1950,1,1),I235&lt;=DATE(2099,12,31)),AND(ISNUMBER(F235),F235&gt;=DATE(1950,1,1),F235&lt;=DATE(2099,12,31))),I235&lt;F235,FALSE)),"Check inputs","OK"))))</f>
        <v/>
      </c>
    </row>
    <row r="236" spans="1:12" x14ac:dyDescent="0.25">
      <c r="A236" s="16"/>
      <c r="B236" s="18"/>
      <c r="C236" s="18"/>
      <c r="D236" s="16"/>
      <c r="E236" s="16"/>
      <c r="F236" s="17"/>
      <c r="G236" s="17"/>
      <c r="H236" s="16"/>
      <c r="I236" s="17"/>
      <c r="J236" s="20" t="str">
        <f>IF(NOT(COUNTA(A236:I236)&gt;0),"",IF(NOT(AND(ISNUMBER(F236),F236&gt;=DATE(1950,1,1),F236&lt;=DATE(2099,12,31))),"",IF(H236="Closed",IF(AND(ISNUMBER(I236),I236&gt;=DATE(1950,1,1),I236&lt;=DATE(2099,12,31)),I236-F236,""),IF(AND(ISNUMBER(Dashboard!$B$4),Dashboard!$B$4&gt;=DATE(1950,1,1),Dashboard!$B$4&lt;=DATE(2099,12,31)),Dashboard!$B$4-F236,""))))</f>
        <v/>
      </c>
      <c r="K236" s="22" t="str">
        <f>IF(NOT(COUNTA(A236:I236)&gt;0),"",IF(OR(NOT(AND(ISNUMBER(G236),G236&gt;=DATE(1950,1,1),G236&lt;=DATE(2099,12,31))),NOT(AND(ISNUMBER(Dashboard!$B$4),Dashboard!$B$4&gt;=DATE(1950,1,1),Dashboard!$B$4&lt;=DATE(2099,12,31)))),"",IF(AND(H236&lt;&gt;"Closed",G236&lt;Dashboard!$B$4),"Yes","No")))</f>
        <v/>
      </c>
      <c r="L236" s="22" t="str">
        <f>IF(NOT(COUNTA(A236:I236)&gt;0),"",IF(LEN(A236)=0,"Check ID",IF(SUMPRODUCT(--($A$2:$A$501=A236))&gt;1,"Duplicate ID",IF(OR(LEN(B236)=0,LEN(C236)=0,LEN(E236)=0,NOT(OR(D236="Mechanical",D236="Electrical",D236="Plumbing",D236="Controls",D236="Other")),NOT(AND(ISNUMBER(F236),F236&gt;=DATE(1950,1,1),F236&lt;=DATE(2099,12,31))),NOT(AND(ISNUMBER(G236),G236&gt;=DATE(1950,1,1),G236&lt;=DATE(2099,12,31))),NOT(OR(H236="Open",H236="Ready for review",H236="Closed")),IF(AND(AND(ISNUMBER(F236),F236&gt;=DATE(1950,1,1),F236&lt;=DATE(2099,12,31)),AND(ISNUMBER(G236),G236&gt;=DATE(1950,1,1),G236&lt;=DATE(2099,12,31))),G236&lt;F236,FALSE),AND(H236="Closed",LEN(I236)=0),AND(LEN(I236)&gt;0,NOT(AND(ISNUMBER(I236),I236&gt;=DATE(1950,1,1),I236&lt;=DATE(2099,12,31)))),IF(AND(AND(ISNUMBER(I236),I236&gt;=DATE(1950,1,1),I236&lt;=DATE(2099,12,31)),AND(ISNUMBER(F236),F236&gt;=DATE(1950,1,1),F236&lt;=DATE(2099,12,31))),I236&lt;F236,FALSE)),"Check inputs","OK"))))</f>
        <v/>
      </c>
    </row>
    <row r="237" spans="1:12" x14ac:dyDescent="0.25">
      <c r="A237" s="16"/>
      <c r="B237" s="18"/>
      <c r="C237" s="18"/>
      <c r="D237" s="16"/>
      <c r="E237" s="16"/>
      <c r="F237" s="17"/>
      <c r="G237" s="17"/>
      <c r="H237" s="16"/>
      <c r="I237" s="17"/>
      <c r="J237" s="20" t="str">
        <f>IF(NOT(COUNTA(A237:I237)&gt;0),"",IF(NOT(AND(ISNUMBER(F237),F237&gt;=DATE(1950,1,1),F237&lt;=DATE(2099,12,31))),"",IF(H237="Closed",IF(AND(ISNUMBER(I237),I237&gt;=DATE(1950,1,1),I237&lt;=DATE(2099,12,31)),I237-F237,""),IF(AND(ISNUMBER(Dashboard!$B$4),Dashboard!$B$4&gt;=DATE(1950,1,1),Dashboard!$B$4&lt;=DATE(2099,12,31)),Dashboard!$B$4-F237,""))))</f>
        <v/>
      </c>
      <c r="K237" s="22" t="str">
        <f>IF(NOT(COUNTA(A237:I237)&gt;0),"",IF(OR(NOT(AND(ISNUMBER(G237),G237&gt;=DATE(1950,1,1),G237&lt;=DATE(2099,12,31))),NOT(AND(ISNUMBER(Dashboard!$B$4),Dashboard!$B$4&gt;=DATE(1950,1,1),Dashboard!$B$4&lt;=DATE(2099,12,31)))),"",IF(AND(H237&lt;&gt;"Closed",G237&lt;Dashboard!$B$4),"Yes","No")))</f>
        <v/>
      </c>
      <c r="L237" s="22" t="str">
        <f>IF(NOT(COUNTA(A237:I237)&gt;0),"",IF(LEN(A237)=0,"Check ID",IF(SUMPRODUCT(--($A$2:$A$501=A237))&gt;1,"Duplicate ID",IF(OR(LEN(B237)=0,LEN(C237)=0,LEN(E237)=0,NOT(OR(D237="Mechanical",D237="Electrical",D237="Plumbing",D237="Controls",D237="Other")),NOT(AND(ISNUMBER(F237),F237&gt;=DATE(1950,1,1),F237&lt;=DATE(2099,12,31))),NOT(AND(ISNUMBER(G237),G237&gt;=DATE(1950,1,1),G237&lt;=DATE(2099,12,31))),NOT(OR(H237="Open",H237="Ready for review",H237="Closed")),IF(AND(AND(ISNUMBER(F237),F237&gt;=DATE(1950,1,1),F237&lt;=DATE(2099,12,31)),AND(ISNUMBER(G237),G237&gt;=DATE(1950,1,1),G237&lt;=DATE(2099,12,31))),G237&lt;F237,FALSE),AND(H237="Closed",LEN(I237)=0),AND(LEN(I237)&gt;0,NOT(AND(ISNUMBER(I237),I237&gt;=DATE(1950,1,1),I237&lt;=DATE(2099,12,31)))),IF(AND(AND(ISNUMBER(I237),I237&gt;=DATE(1950,1,1),I237&lt;=DATE(2099,12,31)),AND(ISNUMBER(F237),F237&gt;=DATE(1950,1,1),F237&lt;=DATE(2099,12,31))),I237&lt;F237,FALSE)),"Check inputs","OK"))))</f>
        <v/>
      </c>
    </row>
    <row r="238" spans="1:12" x14ac:dyDescent="0.25">
      <c r="A238" s="16"/>
      <c r="B238" s="18"/>
      <c r="C238" s="18"/>
      <c r="D238" s="16"/>
      <c r="E238" s="16"/>
      <c r="F238" s="17"/>
      <c r="G238" s="17"/>
      <c r="H238" s="16"/>
      <c r="I238" s="17"/>
      <c r="J238" s="20" t="str">
        <f>IF(NOT(COUNTA(A238:I238)&gt;0),"",IF(NOT(AND(ISNUMBER(F238),F238&gt;=DATE(1950,1,1),F238&lt;=DATE(2099,12,31))),"",IF(H238="Closed",IF(AND(ISNUMBER(I238),I238&gt;=DATE(1950,1,1),I238&lt;=DATE(2099,12,31)),I238-F238,""),IF(AND(ISNUMBER(Dashboard!$B$4),Dashboard!$B$4&gt;=DATE(1950,1,1),Dashboard!$B$4&lt;=DATE(2099,12,31)),Dashboard!$B$4-F238,""))))</f>
        <v/>
      </c>
      <c r="K238" s="22" t="str">
        <f>IF(NOT(COUNTA(A238:I238)&gt;0),"",IF(OR(NOT(AND(ISNUMBER(G238),G238&gt;=DATE(1950,1,1),G238&lt;=DATE(2099,12,31))),NOT(AND(ISNUMBER(Dashboard!$B$4),Dashboard!$B$4&gt;=DATE(1950,1,1),Dashboard!$B$4&lt;=DATE(2099,12,31)))),"",IF(AND(H238&lt;&gt;"Closed",G238&lt;Dashboard!$B$4),"Yes","No")))</f>
        <v/>
      </c>
      <c r="L238" s="22" t="str">
        <f>IF(NOT(COUNTA(A238:I238)&gt;0),"",IF(LEN(A238)=0,"Check ID",IF(SUMPRODUCT(--($A$2:$A$501=A238))&gt;1,"Duplicate ID",IF(OR(LEN(B238)=0,LEN(C238)=0,LEN(E238)=0,NOT(OR(D238="Mechanical",D238="Electrical",D238="Plumbing",D238="Controls",D238="Other")),NOT(AND(ISNUMBER(F238),F238&gt;=DATE(1950,1,1),F238&lt;=DATE(2099,12,31))),NOT(AND(ISNUMBER(G238),G238&gt;=DATE(1950,1,1),G238&lt;=DATE(2099,12,31))),NOT(OR(H238="Open",H238="Ready for review",H238="Closed")),IF(AND(AND(ISNUMBER(F238),F238&gt;=DATE(1950,1,1),F238&lt;=DATE(2099,12,31)),AND(ISNUMBER(G238),G238&gt;=DATE(1950,1,1),G238&lt;=DATE(2099,12,31))),G238&lt;F238,FALSE),AND(H238="Closed",LEN(I238)=0),AND(LEN(I238)&gt;0,NOT(AND(ISNUMBER(I238),I238&gt;=DATE(1950,1,1),I238&lt;=DATE(2099,12,31)))),IF(AND(AND(ISNUMBER(I238),I238&gt;=DATE(1950,1,1),I238&lt;=DATE(2099,12,31)),AND(ISNUMBER(F238),F238&gt;=DATE(1950,1,1),F238&lt;=DATE(2099,12,31))),I238&lt;F238,FALSE)),"Check inputs","OK"))))</f>
        <v/>
      </c>
    </row>
    <row r="239" spans="1:12" x14ac:dyDescent="0.25">
      <c r="A239" s="16"/>
      <c r="B239" s="18"/>
      <c r="C239" s="18"/>
      <c r="D239" s="16"/>
      <c r="E239" s="16"/>
      <c r="F239" s="17"/>
      <c r="G239" s="17"/>
      <c r="H239" s="16"/>
      <c r="I239" s="17"/>
      <c r="J239" s="20" t="str">
        <f>IF(NOT(COUNTA(A239:I239)&gt;0),"",IF(NOT(AND(ISNUMBER(F239),F239&gt;=DATE(1950,1,1),F239&lt;=DATE(2099,12,31))),"",IF(H239="Closed",IF(AND(ISNUMBER(I239),I239&gt;=DATE(1950,1,1),I239&lt;=DATE(2099,12,31)),I239-F239,""),IF(AND(ISNUMBER(Dashboard!$B$4),Dashboard!$B$4&gt;=DATE(1950,1,1),Dashboard!$B$4&lt;=DATE(2099,12,31)),Dashboard!$B$4-F239,""))))</f>
        <v/>
      </c>
      <c r="K239" s="22" t="str">
        <f>IF(NOT(COUNTA(A239:I239)&gt;0),"",IF(OR(NOT(AND(ISNUMBER(G239),G239&gt;=DATE(1950,1,1),G239&lt;=DATE(2099,12,31))),NOT(AND(ISNUMBER(Dashboard!$B$4),Dashboard!$B$4&gt;=DATE(1950,1,1),Dashboard!$B$4&lt;=DATE(2099,12,31)))),"",IF(AND(H239&lt;&gt;"Closed",G239&lt;Dashboard!$B$4),"Yes","No")))</f>
        <v/>
      </c>
      <c r="L239" s="22" t="str">
        <f>IF(NOT(COUNTA(A239:I239)&gt;0),"",IF(LEN(A239)=0,"Check ID",IF(SUMPRODUCT(--($A$2:$A$501=A239))&gt;1,"Duplicate ID",IF(OR(LEN(B239)=0,LEN(C239)=0,LEN(E239)=0,NOT(OR(D239="Mechanical",D239="Electrical",D239="Plumbing",D239="Controls",D239="Other")),NOT(AND(ISNUMBER(F239),F239&gt;=DATE(1950,1,1),F239&lt;=DATE(2099,12,31))),NOT(AND(ISNUMBER(G239),G239&gt;=DATE(1950,1,1),G239&lt;=DATE(2099,12,31))),NOT(OR(H239="Open",H239="Ready for review",H239="Closed")),IF(AND(AND(ISNUMBER(F239),F239&gt;=DATE(1950,1,1),F239&lt;=DATE(2099,12,31)),AND(ISNUMBER(G239),G239&gt;=DATE(1950,1,1),G239&lt;=DATE(2099,12,31))),G239&lt;F239,FALSE),AND(H239="Closed",LEN(I239)=0),AND(LEN(I239)&gt;0,NOT(AND(ISNUMBER(I239),I239&gt;=DATE(1950,1,1),I239&lt;=DATE(2099,12,31)))),IF(AND(AND(ISNUMBER(I239),I239&gt;=DATE(1950,1,1),I239&lt;=DATE(2099,12,31)),AND(ISNUMBER(F239),F239&gt;=DATE(1950,1,1),F239&lt;=DATE(2099,12,31))),I239&lt;F239,FALSE)),"Check inputs","OK"))))</f>
        <v/>
      </c>
    </row>
    <row r="240" spans="1:12" x14ac:dyDescent="0.25">
      <c r="A240" s="16"/>
      <c r="B240" s="18"/>
      <c r="C240" s="18"/>
      <c r="D240" s="16"/>
      <c r="E240" s="16"/>
      <c r="F240" s="17"/>
      <c r="G240" s="17"/>
      <c r="H240" s="16"/>
      <c r="I240" s="17"/>
      <c r="J240" s="20" t="str">
        <f>IF(NOT(COUNTA(A240:I240)&gt;0),"",IF(NOT(AND(ISNUMBER(F240),F240&gt;=DATE(1950,1,1),F240&lt;=DATE(2099,12,31))),"",IF(H240="Closed",IF(AND(ISNUMBER(I240),I240&gt;=DATE(1950,1,1),I240&lt;=DATE(2099,12,31)),I240-F240,""),IF(AND(ISNUMBER(Dashboard!$B$4),Dashboard!$B$4&gt;=DATE(1950,1,1),Dashboard!$B$4&lt;=DATE(2099,12,31)),Dashboard!$B$4-F240,""))))</f>
        <v/>
      </c>
      <c r="K240" s="22" t="str">
        <f>IF(NOT(COUNTA(A240:I240)&gt;0),"",IF(OR(NOT(AND(ISNUMBER(G240),G240&gt;=DATE(1950,1,1),G240&lt;=DATE(2099,12,31))),NOT(AND(ISNUMBER(Dashboard!$B$4),Dashboard!$B$4&gt;=DATE(1950,1,1),Dashboard!$B$4&lt;=DATE(2099,12,31)))),"",IF(AND(H240&lt;&gt;"Closed",G240&lt;Dashboard!$B$4),"Yes","No")))</f>
        <v/>
      </c>
      <c r="L240" s="22" t="str">
        <f>IF(NOT(COUNTA(A240:I240)&gt;0),"",IF(LEN(A240)=0,"Check ID",IF(SUMPRODUCT(--($A$2:$A$501=A240))&gt;1,"Duplicate ID",IF(OR(LEN(B240)=0,LEN(C240)=0,LEN(E240)=0,NOT(OR(D240="Mechanical",D240="Electrical",D240="Plumbing",D240="Controls",D240="Other")),NOT(AND(ISNUMBER(F240),F240&gt;=DATE(1950,1,1),F240&lt;=DATE(2099,12,31))),NOT(AND(ISNUMBER(G240),G240&gt;=DATE(1950,1,1),G240&lt;=DATE(2099,12,31))),NOT(OR(H240="Open",H240="Ready for review",H240="Closed")),IF(AND(AND(ISNUMBER(F240),F240&gt;=DATE(1950,1,1),F240&lt;=DATE(2099,12,31)),AND(ISNUMBER(G240),G240&gt;=DATE(1950,1,1),G240&lt;=DATE(2099,12,31))),G240&lt;F240,FALSE),AND(H240="Closed",LEN(I240)=0),AND(LEN(I240)&gt;0,NOT(AND(ISNUMBER(I240),I240&gt;=DATE(1950,1,1),I240&lt;=DATE(2099,12,31)))),IF(AND(AND(ISNUMBER(I240),I240&gt;=DATE(1950,1,1),I240&lt;=DATE(2099,12,31)),AND(ISNUMBER(F240),F240&gt;=DATE(1950,1,1),F240&lt;=DATE(2099,12,31))),I240&lt;F240,FALSE)),"Check inputs","OK"))))</f>
        <v/>
      </c>
    </row>
    <row r="241" spans="1:12" x14ac:dyDescent="0.25">
      <c r="A241" s="16"/>
      <c r="B241" s="18"/>
      <c r="C241" s="18"/>
      <c r="D241" s="16"/>
      <c r="E241" s="16"/>
      <c r="F241" s="17"/>
      <c r="G241" s="17"/>
      <c r="H241" s="16"/>
      <c r="I241" s="17"/>
      <c r="J241" s="20" t="str">
        <f>IF(NOT(COUNTA(A241:I241)&gt;0),"",IF(NOT(AND(ISNUMBER(F241),F241&gt;=DATE(1950,1,1),F241&lt;=DATE(2099,12,31))),"",IF(H241="Closed",IF(AND(ISNUMBER(I241),I241&gt;=DATE(1950,1,1),I241&lt;=DATE(2099,12,31)),I241-F241,""),IF(AND(ISNUMBER(Dashboard!$B$4),Dashboard!$B$4&gt;=DATE(1950,1,1),Dashboard!$B$4&lt;=DATE(2099,12,31)),Dashboard!$B$4-F241,""))))</f>
        <v/>
      </c>
      <c r="K241" s="22" t="str">
        <f>IF(NOT(COUNTA(A241:I241)&gt;0),"",IF(OR(NOT(AND(ISNUMBER(G241),G241&gt;=DATE(1950,1,1),G241&lt;=DATE(2099,12,31))),NOT(AND(ISNUMBER(Dashboard!$B$4),Dashboard!$B$4&gt;=DATE(1950,1,1),Dashboard!$B$4&lt;=DATE(2099,12,31)))),"",IF(AND(H241&lt;&gt;"Closed",G241&lt;Dashboard!$B$4),"Yes","No")))</f>
        <v/>
      </c>
      <c r="L241" s="22" t="str">
        <f>IF(NOT(COUNTA(A241:I241)&gt;0),"",IF(LEN(A241)=0,"Check ID",IF(SUMPRODUCT(--($A$2:$A$501=A241))&gt;1,"Duplicate ID",IF(OR(LEN(B241)=0,LEN(C241)=0,LEN(E241)=0,NOT(OR(D241="Mechanical",D241="Electrical",D241="Plumbing",D241="Controls",D241="Other")),NOT(AND(ISNUMBER(F241),F241&gt;=DATE(1950,1,1),F241&lt;=DATE(2099,12,31))),NOT(AND(ISNUMBER(G241),G241&gt;=DATE(1950,1,1),G241&lt;=DATE(2099,12,31))),NOT(OR(H241="Open",H241="Ready for review",H241="Closed")),IF(AND(AND(ISNUMBER(F241),F241&gt;=DATE(1950,1,1),F241&lt;=DATE(2099,12,31)),AND(ISNUMBER(G241),G241&gt;=DATE(1950,1,1),G241&lt;=DATE(2099,12,31))),G241&lt;F241,FALSE),AND(H241="Closed",LEN(I241)=0),AND(LEN(I241)&gt;0,NOT(AND(ISNUMBER(I241),I241&gt;=DATE(1950,1,1),I241&lt;=DATE(2099,12,31)))),IF(AND(AND(ISNUMBER(I241),I241&gt;=DATE(1950,1,1),I241&lt;=DATE(2099,12,31)),AND(ISNUMBER(F241),F241&gt;=DATE(1950,1,1),F241&lt;=DATE(2099,12,31))),I241&lt;F241,FALSE)),"Check inputs","OK"))))</f>
        <v/>
      </c>
    </row>
    <row r="242" spans="1:12" x14ac:dyDescent="0.25">
      <c r="A242" s="16"/>
      <c r="B242" s="18"/>
      <c r="C242" s="18"/>
      <c r="D242" s="16"/>
      <c r="E242" s="16"/>
      <c r="F242" s="17"/>
      <c r="G242" s="17"/>
      <c r="H242" s="16"/>
      <c r="I242" s="17"/>
      <c r="J242" s="20" t="str">
        <f>IF(NOT(COUNTA(A242:I242)&gt;0),"",IF(NOT(AND(ISNUMBER(F242),F242&gt;=DATE(1950,1,1),F242&lt;=DATE(2099,12,31))),"",IF(H242="Closed",IF(AND(ISNUMBER(I242),I242&gt;=DATE(1950,1,1),I242&lt;=DATE(2099,12,31)),I242-F242,""),IF(AND(ISNUMBER(Dashboard!$B$4),Dashboard!$B$4&gt;=DATE(1950,1,1),Dashboard!$B$4&lt;=DATE(2099,12,31)),Dashboard!$B$4-F242,""))))</f>
        <v/>
      </c>
      <c r="K242" s="22" t="str">
        <f>IF(NOT(COUNTA(A242:I242)&gt;0),"",IF(OR(NOT(AND(ISNUMBER(G242),G242&gt;=DATE(1950,1,1),G242&lt;=DATE(2099,12,31))),NOT(AND(ISNUMBER(Dashboard!$B$4),Dashboard!$B$4&gt;=DATE(1950,1,1),Dashboard!$B$4&lt;=DATE(2099,12,31)))),"",IF(AND(H242&lt;&gt;"Closed",G242&lt;Dashboard!$B$4),"Yes","No")))</f>
        <v/>
      </c>
      <c r="L242" s="22" t="str">
        <f>IF(NOT(COUNTA(A242:I242)&gt;0),"",IF(LEN(A242)=0,"Check ID",IF(SUMPRODUCT(--($A$2:$A$501=A242))&gt;1,"Duplicate ID",IF(OR(LEN(B242)=0,LEN(C242)=0,LEN(E242)=0,NOT(OR(D242="Mechanical",D242="Electrical",D242="Plumbing",D242="Controls",D242="Other")),NOT(AND(ISNUMBER(F242),F242&gt;=DATE(1950,1,1),F242&lt;=DATE(2099,12,31))),NOT(AND(ISNUMBER(G242),G242&gt;=DATE(1950,1,1),G242&lt;=DATE(2099,12,31))),NOT(OR(H242="Open",H242="Ready for review",H242="Closed")),IF(AND(AND(ISNUMBER(F242),F242&gt;=DATE(1950,1,1),F242&lt;=DATE(2099,12,31)),AND(ISNUMBER(G242),G242&gt;=DATE(1950,1,1),G242&lt;=DATE(2099,12,31))),G242&lt;F242,FALSE),AND(H242="Closed",LEN(I242)=0),AND(LEN(I242)&gt;0,NOT(AND(ISNUMBER(I242),I242&gt;=DATE(1950,1,1),I242&lt;=DATE(2099,12,31)))),IF(AND(AND(ISNUMBER(I242),I242&gt;=DATE(1950,1,1),I242&lt;=DATE(2099,12,31)),AND(ISNUMBER(F242),F242&gt;=DATE(1950,1,1),F242&lt;=DATE(2099,12,31))),I242&lt;F242,FALSE)),"Check inputs","OK"))))</f>
        <v/>
      </c>
    </row>
    <row r="243" spans="1:12" x14ac:dyDescent="0.25">
      <c r="A243" s="16"/>
      <c r="B243" s="18"/>
      <c r="C243" s="18"/>
      <c r="D243" s="16"/>
      <c r="E243" s="16"/>
      <c r="F243" s="17"/>
      <c r="G243" s="17"/>
      <c r="H243" s="16"/>
      <c r="I243" s="17"/>
      <c r="J243" s="20" t="str">
        <f>IF(NOT(COUNTA(A243:I243)&gt;0),"",IF(NOT(AND(ISNUMBER(F243),F243&gt;=DATE(1950,1,1),F243&lt;=DATE(2099,12,31))),"",IF(H243="Closed",IF(AND(ISNUMBER(I243),I243&gt;=DATE(1950,1,1),I243&lt;=DATE(2099,12,31)),I243-F243,""),IF(AND(ISNUMBER(Dashboard!$B$4),Dashboard!$B$4&gt;=DATE(1950,1,1),Dashboard!$B$4&lt;=DATE(2099,12,31)),Dashboard!$B$4-F243,""))))</f>
        <v/>
      </c>
      <c r="K243" s="22" t="str">
        <f>IF(NOT(COUNTA(A243:I243)&gt;0),"",IF(OR(NOT(AND(ISNUMBER(G243),G243&gt;=DATE(1950,1,1),G243&lt;=DATE(2099,12,31))),NOT(AND(ISNUMBER(Dashboard!$B$4),Dashboard!$B$4&gt;=DATE(1950,1,1),Dashboard!$B$4&lt;=DATE(2099,12,31)))),"",IF(AND(H243&lt;&gt;"Closed",G243&lt;Dashboard!$B$4),"Yes","No")))</f>
        <v/>
      </c>
      <c r="L243" s="22" t="str">
        <f>IF(NOT(COUNTA(A243:I243)&gt;0),"",IF(LEN(A243)=0,"Check ID",IF(SUMPRODUCT(--($A$2:$A$501=A243))&gt;1,"Duplicate ID",IF(OR(LEN(B243)=0,LEN(C243)=0,LEN(E243)=0,NOT(OR(D243="Mechanical",D243="Electrical",D243="Plumbing",D243="Controls",D243="Other")),NOT(AND(ISNUMBER(F243),F243&gt;=DATE(1950,1,1),F243&lt;=DATE(2099,12,31))),NOT(AND(ISNUMBER(G243),G243&gt;=DATE(1950,1,1),G243&lt;=DATE(2099,12,31))),NOT(OR(H243="Open",H243="Ready for review",H243="Closed")),IF(AND(AND(ISNUMBER(F243),F243&gt;=DATE(1950,1,1),F243&lt;=DATE(2099,12,31)),AND(ISNUMBER(G243),G243&gt;=DATE(1950,1,1),G243&lt;=DATE(2099,12,31))),G243&lt;F243,FALSE),AND(H243="Closed",LEN(I243)=0),AND(LEN(I243)&gt;0,NOT(AND(ISNUMBER(I243),I243&gt;=DATE(1950,1,1),I243&lt;=DATE(2099,12,31)))),IF(AND(AND(ISNUMBER(I243),I243&gt;=DATE(1950,1,1),I243&lt;=DATE(2099,12,31)),AND(ISNUMBER(F243),F243&gt;=DATE(1950,1,1),F243&lt;=DATE(2099,12,31))),I243&lt;F243,FALSE)),"Check inputs","OK"))))</f>
        <v/>
      </c>
    </row>
    <row r="244" spans="1:12" x14ac:dyDescent="0.25">
      <c r="A244" s="16"/>
      <c r="B244" s="18"/>
      <c r="C244" s="18"/>
      <c r="D244" s="16"/>
      <c r="E244" s="16"/>
      <c r="F244" s="17"/>
      <c r="G244" s="17"/>
      <c r="H244" s="16"/>
      <c r="I244" s="17"/>
      <c r="J244" s="20" t="str">
        <f>IF(NOT(COUNTA(A244:I244)&gt;0),"",IF(NOT(AND(ISNUMBER(F244),F244&gt;=DATE(1950,1,1),F244&lt;=DATE(2099,12,31))),"",IF(H244="Closed",IF(AND(ISNUMBER(I244),I244&gt;=DATE(1950,1,1),I244&lt;=DATE(2099,12,31)),I244-F244,""),IF(AND(ISNUMBER(Dashboard!$B$4),Dashboard!$B$4&gt;=DATE(1950,1,1),Dashboard!$B$4&lt;=DATE(2099,12,31)),Dashboard!$B$4-F244,""))))</f>
        <v/>
      </c>
      <c r="K244" s="22" t="str">
        <f>IF(NOT(COUNTA(A244:I244)&gt;0),"",IF(OR(NOT(AND(ISNUMBER(G244),G244&gt;=DATE(1950,1,1),G244&lt;=DATE(2099,12,31))),NOT(AND(ISNUMBER(Dashboard!$B$4),Dashboard!$B$4&gt;=DATE(1950,1,1),Dashboard!$B$4&lt;=DATE(2099,12,31)))),"",IF(AND(H244&lt;&gt;"Closed",G244&lt;Dashboard!$B$4),"Yes","No")))</f>
        <v/>
      </c>
      <c r="L244" s="22" t="str">
        <f>IF(NOT(COUNTA(A244:I244)&gt;0),"",IF(LEN(A244)=0,"Check ID",IF(SUMPRODUCT(--($A$2:$A$501=A244))&gt;1,"Duplicate ID",IF(OR(LEN(B244)=0,LEN(C244)=0,LEN(E244)=0,NOT(OR(D244="Mechanical",D244="Electrical",D244="Plumbing",D244="Controls",D244="Other")),NOT(AND(ISNUMBER(F244),F244&gt;=DATE(1950,1,1),F244&lt;=DATE(2099,12,31))),NOT(AND(ISNUMBER(G244),G244&gt;=DATE(1950,1,1),G244&lt;=DATE(2099,12,31))),NOT(OR(H244="Open",H244="Ready for review",H244="Closed")),IF(AND(AND(ISNUMBER(F244),F244&gt;=DATE(1950,1,1),F244&lt;=DATE(2099,12,31)),AND(ISNUMBER(G244),G244&gt;=DATE(1950,1,1),G244&lt;=DATE(2099,12,31))),G244&lt;F244,FALSE),AND(H244="Closed",LEN(I244)=0),AND(LEN(I244)&gt;0,NOT(AND(ISNUMBER(I244),I244&gt;=DATE(1950,1,1),I244&lt;=DATE(2099,12,31)))),IF(AND(AND(ISNUMBER(I244),I244&gt;=DATE(1950,1,1),I244&lt;=DATE(2099,12,31)),AND(ISNUMBER(F244),F244&gt;=DATE(1950,1,1),F244&lt;=DATE(2099,12,31))),I244&lt;F244,FALSE)),"Check inputs","OK"))))</f>
        <v/>
      </c>
    </row>
    <row r="245" spans="1:12" x14ac:dyDescent="0.25">
      <c r="A245" s="16"/>
      <c r="B245" s="18"/>
      <c r="C245" s="18"/>
      <c r="D245" s="16"/>
      <c r="E245" s="16"/>
      <c r="F245" s="17"/>
      <c r="G245" s="17"/>
      <c r="H245" s="16"/>
      <c r="I245" s="17"/>
      <c r="J245" s="20" t="str">
        <f>IF(NOT(COUNTA(A245:I245)&gt;0),"",IF(NOT(AND(ISNUMBER(F245),F245&gt;=DATE(1950,1,1),F245&lt;=DATE(2099,12,31))),"",IF(H245="Closed",IF(AND(ISNUMBER(I245),I245&gt;=DATE(1950,1,1),I245&lt;=DATE(2099,12,31)),I245-F245,""),IF(AND(ISNUMBER(Dashboard!$B$4),Dashboard!$B$4&gt;=DATE(1950,1,1),Dashboard!$B$4&lt;=DATE(2099,12,31)),Dashboard!$B$4-F245,""))))</f>
        <v/>
      </c>
      <c r="K245" s="22" t="str">
        <f>IF(NOT(COUNTA(A245:I245)&gt;0),"",IF(OR(NOT(AND(ISNUMBER(G245),G245&gt;=DATE(1950,1,1),G245&lt;=DATE(2099,12,31))),NOT(AND(ISNUMBER(Dashboard!$B$4),Dashboard!$B$4&gt;=DATE(1950,1,1),Dashboard!$B$4&lt;=DATE(2099,12,31)))),"",IF(AND(H245&lt;&gt;"Closed",G245&lt;Dashboard!$B$4),"Yes","No")))</f>
        <v/>
      </c>
      <c r="L245" s="22" t="str">
        <f>IF(NOT(COUNTA(A245:I245)&gt;0),"",IF(LEN(A245)=0,"Check ID",IF(SUMPRODUCT(--($A$2:$A$501=A245))&gt;1,"Duplicate ID",IF(OR(LEN(B245)=0,LEN(C245)=0,LEN(E245)=0,NOT(OR(D245="Mechanical",D245="Electrical",D245="Plumbing",D245="Controls",D245="Other")),NOT(AND(ISNUMBER(F245),F245&gt;=DATE(1950,1,1),F245&lt;=DATE(2099,12,31))),NOT(AND(ISNUMBER(G245),G245&gt;=DATE(1950,1,1),G245&lt;=DATE(2099,12,31))),NOT(OR(H245="Open",H245="Ready for review",H245="Closed")),IF(AND(AND(ISNUMBER(F245),F245&gt;=DATE(1950,1,1),F245&lt;=DATE(2099,12,31)),AND(ISNUMBER(G245),G245&gt;=DATE(1950,1,1),G245&lt;=DATE(2099,12,31))),G245&lt;F245,FALSE),AND(H245="Closed",LEN(I245)=0),AND(LEN(I245)&gt;0,NOT(AND(ISNUMBER(I245),I245&gt;=DATE(1950,1,1),I245&lt;=DATE(2099,12,31)))),IF(AND(AND(ISNUMBER(I245),I245&gt;=DATE(1950,1,1),I245&lt;=DATE(2099,12,31)),AND(ISNUMBER(F245),F245&gt;=DATE(1950,1,1),F245&lt;=DATE(2099,12,31))),I245&lt;F245,FALSE)),"Check inputs","OK"))))</f>
        <v/>
      </c>
    </row>
    <row r="246" spans="1:12" x14ac:dyDescent="0.25">
      <c r="A246" s="16"/>
      <c r="B246" s="18"/>
      <c r="C246" s="18"/>
      <c r="D246" s="16"/>
      <c r="E246" s="16"/>
      <c r="F246" s="17"/>
      <c r="G246" s="17"/>
      <c r="H246" s="16"/>
      <c r="I246" s="17"/>
      <c r="J246" s="20" t="str">
        <f>IF(NOT(COUNTA(A246:I246)&gt;0),"",IF(NOT(AND(ISNUMBER(F246),F246&gt;=DATE(1950,1,1),F246&lt;=DATE(2099,12,31))),"",IF(H246="Closed",IF(AND(ISNUMBER(I246),I246&gt;=DATE(1950,1,1),I246&lt;=DATE(2099,12,31)),I246-F246,""),IF(AND(ISNUMBER(Dashboard!$B$4),Dashboard!$B$4&gt;=DATE(1950,1,1),Dashboard!$B$4&lt;=DATE(2099,12,31)),Dashboard!$B$4-F246,""))))</f>
        <v/>
      </c>
      <c r="K246" s="22" t="str">
        <f>IF(NOT(COUNTA(A246:I246)&gt;0),"",IF(OR(NOT(AND(ISNUMBER(G246),G246&gt;=DATE(1950,1,1),G246&lt;=DATE(2099,12,31))),NOT(AND(ISNUMBER(Dashboard!$B$4),Dashboard!$B$4&gt;=DATE(1950,1,1),Dashboard!$B$4&lt;=DATE(2099,12,31)))),"",IF(AND(H246&lt;&gt;"Closed",G246&lt;Dashboard!$B$4),"Yes","No")))</f>
        <v/>
      </c>
      <c r="L246" s="22" t="str">
        <f>IF(NOT(COUNTA(A246:I246)&gt;0),"",IF(LEN(A246)=0,"Check ID",IF(SUMPRODUCT(--($A$2:$A$501=A246))&gt;1,"Duplicate ID",IF(OR(LEN(B246)=0,LEN(C246)=0,LEN(E246)=0,NOT(OR(D246="Mechanical",D246="Electrical",D246="Plumbing",D246="Controls",D246="Other")),NOT(AND(ISNUMBER(F246),F246&gt;=DATE(1950,1,1),F246&lt;=DATE(2099,12,31))),NOT(AND(ISNUMBER(G246),G246&gt;=DATE(1950,1,1),G246&lt;=DATE(2099,12,31))),NOT(OR(H246="Open",H246="Ready for review",H246="Closed")),IF(AND(AND(ISNUMBER(F246),F246&gt;=DATE(1950,1,1),F246&lt;=DATE(2099,12,31)),AND(ISNUMBER(G246),G246&gt;=DATE(1950,1,1),G246&lt;=DATE(2099,12,31))),G246&lt;F246,FALSE),AND(H246="Closed",LEN(I246)=0),AND(LEN(I246)&gt;0,NOT(AND(ISNUMBER(I246),I246&gt;=DATE(1950,1,1),I246&lt;=DATE(2099,12,31)))),IF(AND(AND(ISNUMBER(I246),I246&gt;=DATE(1950,1,1),I246&lt;=DATE(2099,12,31)),AND(ISNUMBER(F246),F246&gt;=DATE(1950,1,1),F246&lt;=DATE(2099,12,31))),I246&lt;F246,FALSE)),"Check inputs","OK"))))</f>
        <v/>
      </c>
    </row>
    <row r="247" spans="1:12" x14ac:dyDescent="0.25">
      <c r="A247" s="16"/>
      <c r="B247" s="18"/>
      <c r="C247" s="18"/>
      <c r="D247" s="16"/>
      <c r="E247" s="16"/>
      <c r="F247" s="17"/>
      <c r="G247" s="17"/>
      <c r="H247" s="16"/>
      <c r="I247" s="17"/>
      <c r="J247" s="20" t="str">
        <f>IF(NOT(COUNTA(A247:I247)&gt;0),"",IF(NOT(AND(ISNUMBER(F247),F247&gt;=DATE(1950,1,1),F247&lt;=DATE(2099,12,31))),"",IF(H247="Closed",IF(AND(ISNUMBER(I247),I247&gt;=DATE(1950,1,1),I247&lt;=DATE(2099,12,31)),I247-F247,""),IF(AND(ISNUMBER(Dashboard!$B$4),Dashboard!$B$4&gt;=DATE(1950,1,1),Dashboard!$B$4&lt;=DATE(2099,12,31)),Dashboard!$B$4-F247,""))))</f>
        <v/>
      </c>
      <c r="K247" s="22" t="str">
        <f>IF(NOT(COUNTA(A247:I247)&gt;0),"",IF(OR(NOT(AND(ISNUMBER(G247),G247&gt;=DATE(1950,1,1),G247&lt;=DATE(2099,12,31))),NOT(AND(ISNUMBER(Dashboard!$B$4),Dashboard!$B$4&gt;=DATE(1950,1,1),Dashboard!$B$4&lt;=DATE(2099,12,31)))),"",IF(AND(H247&lt;&gt;"Closed",G247&lt;Dashboard!$B$4),"Yes","No")))</f>
        <v/>
      </c>
      <c r="L247" s="22" t="str">
        <f>IF(NOT(COUNTA(A247:I247)&gt;0),"",IF(LEN(A247)=0,"Check ID",IF(SUMPRODUCT(--($A$2:$A$501=A247))&gt;1,"Duplicate ID",IF(OR(LEN(B247)=0,LEN(C247)=0,LEN(E247)=0,NOT(OR(D247="Mechanical",D247="Electrical",D247="Plumbing",D247="Controls",D247="Other")),NOT(AND(ISNUMBER(F247),F247&gt;=DATE(1950,1,1),F247&lt;=DATE(2099,12,31))),NOT(AND(ISNUMBER(G247),G247&gt;=DATE(1950,1,1),G247&lt;=DATE(2099,12,31))),NOT(OR(H247="Open",H247="Ready for review",H247="Closed")),IF(AND(AND(ISNUMBER(F247),F247&gt;=DATE(1950,1,1),F247&lt;=DATE(2099,12,31)),AND(ISNUMBER(G247),G247&gt;=DATE(1950,1,1),G247&lt;=DATE(2099,12,31))),G247&lt;F247,FALSE),AND(H247="Closed",LEN(I247)=0),AND(LEN(I247)&gt;0,NOT(AND(ISNUMBER(I247),I247&gt;=DATE(1950,1,1),I247&lt;=DATE(2099,12,31)))),IF(AND(AND(ISNUMBER(I247),I247&gt;=DATE(1950,1,1),I247&lt;=DATE(2099,12,31)),AND(ISNUMBER(F247),F247&gt;=DATE(1950,1,1),F247&lt;=DATE(2099,12,31))),I247&lt;F247,FALSE)),"Check inputs","OK"))))</f>
        <v/>
      </c>
    </row>
    <row r="248" spans="1:12" x14ac:dyDescent="0.25">
      <c r="A248" s="16"/>
      <c r="B248" s="18"/>
      <c r="C248" s="18"/>
      <c r="D248" s="16"/>
      <c r="E248" s="16"/>
      <c r="F248" s="17"/>
      <c r="G248" s="17"/>
      <c r="H248" s="16"/>
      <c r="I248" s="17"/>
      <c r="J248" s="20" t="str">
        <f>IF(NOT(COUNTA(A248:I248)&gt;0),"",IF(NOT(AND(ISNUMBER(F248),F248&gt;=DATE(1950,1,1),F248&lt;=DATE(2099,12,31))),"",IF(H248="Closed",IF(AND(ISNUMBER(I248),I248&gt;=DATE(1950,1,1),I248&lt;=DATE(2099,12,31)),I248-F248,""),IF(AND(ISNUMBER(Dashboard!$B$4),Dashboard!$B$4&gt;=DATE(1950,1,1),Dashboard!$B$4&lt;=DATE(2099,12,31)),Dashboard!$B$4-F248,""))))</f>
        <v/>
      </c>
      <c r="K248" s="22" t="str">
        <f>IF(NOT(COUNTA(A248:I248)&gt;0),"",IF(OR(NOT(AND(ISNUMBER(G248),G248&gt;=DATE(1950,1,1),G248&lt;=DATE(2099,12,31))),NOT(AND(ISNUMBER(Dashboard!$B$4),Dashboard!$B$4&gt;=DATE(1950,1,1),Dashboard!$B$4&lt;=DATE(2099,12,31)))),"",IF(AND(H248&lt;&gt;"Closed",G248&lt;Dashboard!$B$4),"Yes","No")))</f>
        <v/>
      </c>
      <c r="L248" s="22" t="str">
        <f>IF(NOT(COUNTA(A248:I248)&gt;0),"",IF(LEN(A248)=0,"Check ID",IF(SUMPRODUCT(--($A$2:$A$501=A248))&gt;1,"Duplicate ID",IF(OR(LEN(B248)=0,LEN(C248)=0,LEN(E248)=0,NOT(OR(D248="Mechanical",D248="Electrical",D248="Plumbing",D248="Controls",D248="Other")),NOT(AND(ISNUMBER(F248),F248&gt;=DATE(1950,1,1),F248&lt;=DATE(2099,12,31))),NOT(AND(ISNUMBER(G248),G248&gt;=DATE(1950,1,1),G248&lt;=DATE(2099,12,31))),NOT(OR(H248="Open",H248="Ready for review",H248="Closed")),IF(AND(AND(ISNUMBER(F248),F248&gt;=DATE(1950,1,1),F248&lt;=DATE(2099,12,31)),AND(ISNUMBER(G248),G248&gt;=DATE(1950,1,1),G248&lt;=DATE(2099,12,31))),G248&lt;F248,FALSE),AND(H248="Closed",LEN(I248)=0),AND(LEN(I248)&gt;0,NOT(AND(ISNUMBER(I248),I248&gt;=DATE(1950,1,1),I248&lt;=DATE(2099,12,31)))),IF(AND(AND(ISNUMBER(I248),I248&gt;=DATE(1950,1,1),I248&lt;=DATE(2099,12,31)),AND(ISNUMBER(F248),F248&gt;=DATE(1950,1,1),F248&lt;=DATE(2099,12,31))),I248&lt;F248,FALSE)),"Check inputs","OK"))))</f>
        <v/>
      </c>
    </row>
    <row r="249" spans="1:12" x14ac:dyDescent="0.25">
      <c r="A249" s="16"/>
      <c r="B249" s="18"/>
      <c r="C249" s="18"/>
      <c r="D249" s="16"/>
      <c r="E249" s="16"/>
      <c r="F249" s="17"/>
      <c r="G249" s="17"/>
      <c r="H249" s="16"/>
      <c r="I249" s="17"/>
      <c r="J249" s="20" t="str">
        <f>IF(NOT(COUNTA(A249:I249)&gt;0),"",IF(NOT(AND(ISNUMBER(F249),F249&gt;=DATE(1950,1,1),F249&lt;=DATE(2099,12,31))),"",IF(H249="Closed",IF(AND(ISNUMBER(I249),I249&gt;=DATE(1950,1,1),I249&lt;=DATE(2099,12,31)),I249-F249,""),IF(AND(ISNUMBER(Dashboard!$B$4),Dashboard!$B$4&gt;=DATE(1950,1,1),Dashboard!$B$4&lt;=DATE(2099,12,31)),Dashboard!$B$4-F249,""))))</f>
        <v/>
      </c>
      <c r="K249" s="22" t="str">
        <f>IF(NOT(COUNTA(A249:I249)&gt;0),"",IF(OR(NOT(AND(ISNUMBER(G249),G249&gt;=DATE(1950,1,1),G249&lt;=DATE(2099,12,31))),NOT(AND(ISNUMBER(Dashboard!$B$4),Dashboard!$B$4&gt;=DATE(1950,1,1),Dashboard!$B$4&lt;=DATE(2099,12,31)))),"",IF(AND(H249&lt;&gt;"Closed",G249&lt;Dashboard!$B$4),"Yes","No")))</f>
        <v/>
      </c>
      <c r="L249" s="22" t="str">
        <f>IF(NOT(COUNTA(A249:I249)&gt;0),"",IF(LEN(A249)=0,"Check ID",IF(SUMPRODUCT(--($A$2:$A$501=A249))&gt;1,"Duplicate ID",IF(OR(LEN(B249)=0,LEN(C249)=0,LEN(E249)=0,NOT(OR(D249="Mechanical",D249="Electrical",D249="Plumbing",D249="Controls",D249="Other")),NOT(AND(ISNUMBER(F249),F249&gt;=DATE(1950,1,1),F249&lt;=DATE(2099,12,31))),NOT(AND(ISNUMBER(G249),G249&gt;=DATE(1950,1,1),G249&lt;=DATE(2099,12,31))),NOT(OR(H249="Open",H249="Ready for review",H249="Closed")),IF(AND(AND(ISNUMBER(F249),F249&gt;=DATE(1950,1,1),F249&lt;=DATE(2099,12,31)),AND(ISNUMBER(G249),G249&gt;=DATE(1950,1,1),G249&lt;=DATE(2099,12,31))),G249&lt;F249,FALSE),AND(H249="Closed",LEN(I249)=0),AND(LEN(I249)&gt;0,NOT(AND(ISNUMBER(I249),I249&gt;=DATE(1950,1,1),I249&lt;=DATE(2099,12,31)))),IF(AND(AND(ISNUMBER(I249),I249&gt;=DATE(1950,1,1),I249&lt;=DATE(2099,12,31)),AND(ISNUMBER(F249),F249&gt;=DATE(1950,1,1),F249&lt;=DATE(2099,12,31))),I249&lt;F249,FALSE)),"Check inputs","OK"))))</f>
        <v/>
      </c>
    </row>
    <row r="250" spans="1:12" x14ac:dyDescent="0.25">
      <c r="A250" s="16"/>
      <c r="B250" s="18"/>
      <c r="C250" s="18"/>
      <c r="D250" s="16"/>
      <c r="E250" s="16"/>
      <c r="F250" s="17"/>
      <c r="G250" s="17"/>
      <c r="H250" s="16"/>
      <c r="I250" s="17"/>
      <c r="J250" s="20" t="str">
        <f>IF(NOT(COUNTA(A250:I250)&gt;0),"",IF(NOT(AND(ISNUMBER(F250),F250&gt;=DATE(1950,1,1),F250&lt;=DATE(2099,12,31))),"",IF(H250="Closed",IF(AND(ISNUMBER(I250),I250&gt;=DATE(1950,1,1),I250&lt;=DATE(2099,12,31)),I250-F250,""),IF(AND(ISNUMBER(Dashboard!$B$4),Dashboard!$B$4&gt;=DATE(1950,1,1),Dashboard!$B$4&lt;=DATE(2099,12,31)),Dashboard!$B$4-F250,""))))</f>
        <v/>
      </c>
      <c r="K250" s="22" t="str">
        <f>IF(NOT(COUNTA(A250:I250)&gt;0),"",IF(OR(NOT(AND(ISNUMBER(G250),G250&gt;=DATE(1950,1,1),G250&lt;=DATE(2099,12,31))),NOT(AND(ISNUMBER(Dashboard!$B$4),Dashboard!$B$4&gt;=DATE(1950,1,1),Dashboard!$B$4&lt;=DATE(2099,12,31)))),"",IF(AND(H250&lt;&gt;"Closed",G250&lt;Dashboard!$B$4),"Yes","No")))</f>
        <v/>
      </c>
      <c r="L250" s="22" t="str">
        <f>IF(NOT(COUNTA(A250:I250)&gt;0),"",IF(LEN(A250)=0,"Check ID",IF(SUMPRODUCT(--($A$2:$A$501=A250))&gt;1,"Duplicate ID",IF(OR(LEN(B250)=0,LEN(C250)=0,LEN(E250)=0,NOT(OR(D250="Mechanical",D250="Electrical",D250="Plumbing",D250="Controls",D250="Other")),NOT(AND(ISNUMBER(F250),F250&gt;=DATE(1950,1,1),F250&lt;=DATE(2099,12,31))),NOT(AND(ISNUMBER(G250),G250&gt;=DATE(1950,1,1),G250&lt;=DATE(2099,12,31))),NOT(OR(H250="Open",H250="Ready for review",H250="Closed")),IF(AND(AND(ISNUMBER(F250),F250&gt;=DATE(1950,1,1),F250&lt;=DATE(2099,12,31)),AND(ISNUMBER(G250),G250&gt;=DATE(1950,1,1),G250&lt;=DATE(2099,12,31))),G250&lt;F250,FALSE),AND(H250="Closed",LEN(I250)=0),AND(LEN(I250)&gt;0,NOT(AND(ISNUMBER(I250),I250&gt;=DATE(1950,1,1),I250&lt;=DATE(2099,12,31)))),IF(AND(AND(ISNUMBER(I250),I250&gt;=DATE(1950,1,1),I250&lt;=DATE(2099,12,31)),AND(ISNUMBER(F250),F250&gt;=DATE(1950,1,1),F250&lt;=DATE(2099,12,31))),I250&lt;F250,FALSE)),"Check inputs","OK"))))</f>
        <v/>
      </c>
    </row>
    <row r="251" spans="1:12" x14ac:dyDescent="0.25">
      <c r="A251" s="16"/>
      <c r="B251" s="18"/>
      <c r="C251" s="18"/>
      <c r="D251" s="16"/>
      <c r="E251" s="16"/>
      <c r="F251" s="17"/>
      <c r="G251" s="17"/>
      <c r="H251" s="16"/>
      <c r="I251" s="17"/>
      <c r="J251" s="20" t="str">
        <f>IF(NOT(COUNTA(A251:I251)&gt;0),"",IF(NOT(AND(ISNUMBER(F251),F251&gt;=DATE(1950,1,1),F251&lt;=DATE(2099,12,31))),"",IF(H251="Closed",IF(AND(ISNUMBER(I251),I251&gt;=DATE(1950,1,1),I251&lt;=DATE(2099,12,31)),I251-F251,""),IF(AND(ISNUMBER(Dashboard!$B$4),Dashboard!$B$4&gt;=DATE(1950,1,1),Dashboard!$B$4&lt;=DATE(2099,12,31)),Dashboard!$B$4-F251,""))))</f>
        <v/>
      </c>
      <c r="K251" s="22" t="str">
        <f>IF(NOT(COUNTA(A251:I251)&gt;0),"",IF(OR(NOT(AND(ISNUMBER(G251),G251&gt;=DATE(1950,1,1),G251&lt;=DATE(2099,12,31))),NOT(AND(ISNUMBER(Dashboard!$B$4),Dashboard!$B$4&gt;=DATE(1950,1,1),Dashboard!$B$4&lt;=DATE(2099,12,31)))),"",IF(AND(H251&lt;&gt;"Closed",G251&lt;Dashboard!$B$4),"Yes","No")))</f>
        <v/>
      </c>
      <c r="L251" s="22" t="str">
        <f>IF(NOT(COUNTA(A251:I251)&gt;0),"",IF(LEN(A251)=0,"Check ID",IF(SUMPRODUCT(--($A$2:$A$501=A251))&gt;1,"Duplicate ID",IF(OR(LEN(B251)=0,LEN(C251)=0,LEN(E251)=0,NOT(OR(D251="Mechanical",D251="Electrical",D251="Plumbing",D251="Controls",D251="Other")),NOT(AND(ISNUMBER(F251),F251&gt;=DATE(1950,1,1),F251&lt;=DATE(2099,12,31))),NOT(AND(ISNUMBER(G251),G251&gt;=DATE(1950,1,1),G251&lt;=DATE(2099,12,31))),NOT(OR(H251="Open",H251="Ready for review",H251="Closed")),IF(AND(AND(ISNUMBER(F251),F251&gt;=DATE(1950,1,1),F251&lt;=DATE(2099,12,31)),AND(ISNUMBER(G251),G251&gt;=DATE(1950,1,1),G251&lt;=DATE(2099,12,31))),G251&lt;F251,FALSE),AND(H251="Closed",LEN(I251)=0),AND(LEN(I251)&gt;0,NOT(AND(ISNUMBER(I251),I251&gt;=DATE(1950,1,1),I251&lt;=DATE(2099,12,31)))),IF(AND(AND(ISNUMBER(I251),I251&gt;=DATE(1950,1,1),I251&lt;=DATE(2099,12,31)),AND(ISNUMBER(F251),F251&gt;=DATE(1950,1,1),F251&lt;=DATE(2099,12,31))),I251&lt;F251,FALSE)),"Check inputs","OK"))))</f>
        <v/>
      </c>
    </row>
    <row r="252" spans="1:12" x14ac:dyDescent="0.25">
      <c r="A252" s="16"/>
      <c r="B252" s="18"/>
      <c r="C252" s="18"/>
      <c r="D252" s="16"/>
      <c r="E252" s="16"/>
      <c r="F252" s="17"/>
      <c r="G252" s="17"/>
      <c r="H252" s="16"/>
      <c r="I252" s="17"/>
      <c r="J252" s="20" t="str">
        <f>IF(NOT(COUNTA(A252:I252)&gt;0),"",IF(NOT(AND(ISNUMBER(F252),F252&gt;=DATE(1950,1,1),F252&lt;=DATE(2099,12,31))),"",IF(H252="Closed",IF(AND(ISNUMBER(I252),I252&gt;=DATE(1950,1,1),I252&lt;=DATE(2099,12,31)),I252-F252,""),IF(AND(ISNUMBER(Dashboard!$B$4),Dashboard!$B$4&gt;=DATE(1950,1,1),Dashboard!$B$4&lt;=DATE(2099,12,31)),Dashboard!$B$4-F252,""))))</f>
        <v/>
      </c>
      <c r="K252" s="22" t="str">
        <f>IF(NOT(COUNTA(A252:I252)&gt;0),"",IF(OR(NOT(AND(ISNUMBER(G252),G252&gt;=DATE(1950,1,1),G252&lt;=DATE(2099,12,31))),NOT(AND(ISNUMBER(Dashboard!$B$4),Dashboard!$B$4&gt;=DATE(1950,1,1),Dashboard!$B$4&lt;=DATE(2099,12,31)))),"",IF(AND(H252&lt;&gt;"Closed",G252&lt;Dashboard!$B$4),"Yes","No")))</f>
        <v/>
      </c>
      <c r="L252" s="22" t="str">
        <f>IF(NOT(COUNTA(A252:I252)&gt;0),"",IF(LEN(A252)=0,"Check ID",IF(SUMPRODUCT(--($A$2:$A$501=A252))&gt;1,"Duplicate ID",IF(OR(LEN(B252)=0,LEN(C252)=0,LEN(E252)=0,NOT(OR(D252="Mechanical",D252="Electrical",D252="Plumbing",D252="Controls",D252="Other")),NOT(AND(ISNUMBER(F252),F252&gt;=DATE(1950,1,1),F252&lt;=DATE(2099,12,31))),NOT(AND(ISNUMBER(G252),G252&gt;=DATE(1950,1,1),G252&lt;=DATE(2099,12,31))),NOT(OR(H252="Open",H252="Ready for review",H252="Closed")),IF(AND(AND(ISNUMBER(F252),F252&gt;=DATE(1950,1,1),F252&lt;=DATE(2099,12,31)),AND(ISNUMBER(G252),G252&gt;=DATE(1950,1,1),G252&lt;=DATE(2099,12,31))),G252&lt;F252,FALSE),AND(H252="Closed",LEN(I252)=0),AND(LEN(I252)&gt;0,NOT(AND(ISNUMBER(I252),I252&gt;=DATE(1950,1,1),I252&lt;=DATE(2099,12,31)))),IF(AND(AND(ISNUMBER(I252),I252&gt;=DATE(1950,1,1),I252&lt;=DATE(2099,12,31)),AND(ISNUMBER(F252),F252&gt;=DATE(1950,1,1),F252&lt;=DATE(2099,12,31))),I252&lt;F252,FALSE)),"Check inputs","OK"))))</f>
        <v/>
      </c>
    </row>
    <row r="253" spans="1:12" x14ac:dyDescent="0.25">
      <c r="A253" s="16"/>
      <c r="B253" s="18"/>
      <c r="C253" s="18"/>
      <c r="D253" s="16"/>
      <c r="E253" s="16"/>
      <c r="F253" s="17"/>
      <c r="G253" s="17"/>
      <c r="H253" s="16"/>
      <c r="I253" s="17"/>
      <c r="J253" s="20" t="str">
        <f>IF(NOT(COUNTA(A253:I253)&gt;0),"",IF(NOT(AND(ISNUMBER(F253),F253&gt;=DATE(1950,1,1),F253&lt;=DATE(2099,12,31))),"",IF(H253="Closed",IF(AND(ISNUMBER(I253),I253&gt;=DATE(1950,1,1),I253&lt;=DATE(2099,12,31)),I253-F253,""),IF(AND(ISNUMBER(Dashboard!$B$4),Dashboard!$B$4&gt;=DATE(1950,1,1),Dashboard!$B$4&lt;=DATE(2099,12,31)),Dashboard!$B$4-F253,""))))</f>
        <v/>
      </c>
      <c r="K253" s="22" t="str">
        <f>IF(NOT(COUNTA(A253:I253)&gt;0),"",IF(OR(NOT(AND(ISNUMBER(G253),G253&gt;=DATE(1950,1,1),G253&lt;=DATE(2099,12,31))),NOT(AND(ISNUMBER(Dashboard!$B$4),Dashboard!$B$4&gt;=DATE(1950,1,1),Dashboard!$B$4&lt;=DATE(2099,12,31)))),"",IF(AND(H253&lt;&gt;"Closed",G253&lt;Dashboard!$B$4),"Yes","No")))</f>
        <v/>
      </c>
      <c r="L253" s="22" t="str">
        <f>IF(NOT(COUNTA(A253:I253)&gt;0),"",IF(LEN(A253)=0,"Check ID",IF(SUMPRODUCT(--($A$2:$A$501=A253))&gt;1,"Duplicate ID",IF(OR(LEN(B253)=0,LEN(C253)=0,LEN(E253)=0,NOT(OR(D253="Mechanical",D253="Electrical",D253="Plumbing",D253="Controls",D253="Other")),NOT(AND(ISNUMBER(F253),F253&gt;=DATE(1950,1,1),F253&lt;=DATE(2099,12,31))),NOT(AND(ISNUMBER(G253),G253&gt;=DATE(1950,1,1),G253&lt;=DATE(2099,12,31))),NOT(OR(H253="Open",H253="Ready for review",H253="Closed")),IF(AND(AND(ISNUMBER(F253),F253&gt;=DATE(1950,1,1),F253&lt;=DATE(2099,12,31)),AND(ISNUMBER(G253),G253&gt;=DATE(1950,1,1),G253&lt;=DATE(2099,12,31))),G253&lt;F253,FALSE),AND(H253="Closed",LEN(I253)=0),AND(LEN(I253)&gt;0,NOT(AND(ISNUMBER(I253),I253&gt;=DATE(1950,1,1),I253&lt;=DATE(2099,12,31)))),IF(AND(AND(ISNUMBER(I253),I253&gt;=DATE(1950,1,1),I253&lt;=DATE(2099,12,31)),AND(ISNUMBER(F253),F253&gt;=DATE(1950,1,1),F253&lt;=DATE(2099,12,31))),I253&lt;F253,FALSE)),"Check inputs","OK"))))</f>
        <v/>
      </c>
    </row>
    <row r="254" spans="1:12" x14ac:dyDescent="0.25">
      <c r="A254" s="16"/>
      <c r="B254" s="18"/>
      <c r="C254" s="18"/>
      <c r="D254" s="16"/>
      <c r="E254" s="16"/>
      <c r="F254" s="17"/>
      <c r="G254" s="17"/>
      <c r="H254" s="16"/>
      <c r="I254" s="17"/>
      <c r="J254" s="20" t="str">
        <f>IF(NOT(COUNTA(A254:I254)&gt;0),"",IF(NOT(AND(ISNUMBER(F254),F254&gt;=DATE(1950,1,1),F254&lt;=DATE(2099,12,31))),"",IF(H254="Closed",IF(AND(ISNUMBER(I254),I254&gt;=DATE(1950,1,1),I254&lt;=DATE(2099,12,31)),I254-F254,""),IF(AND(ISNUMBER(Dashboard!$B$4),Dashboard!$B$4&gt;=DATE(1950,1,1),Dashboard!$B$4&lt;=DATE(2099,12,31)),Dashboard!$B$4-F254,""))))</f>
        <v/>
      </c>
      <c r="K254" s="22" t="str">
        <f>IF(NOT(COUNTA(A254:I254)&gt;0),"",IF(OR(NOT(AND(ISNUMBER(G254),G254&gt;=DATE(1950,1,1),G254&lt;=DATE(2099,12,31))),NOT(AND(ISNUMBER(Dashboard!$B$4),Dashboard!$B$4&gt;=DATE(1950,1,1),Dashboard!$B$4&lt;=DATE(2099,12,31)))),"",IF(AND(H254&lt;&gt;"Closed",G254&lt;Dashboard!$B$4),"Yes","No")))</f>
        <v/>
      </c>
      <c r="L254" s="22" t="str">
        <f>IF(NOT(COUNTA(A254:I254)&gt;0),"",IF(LEN(A254)=0,"Check ID",IF(SUMPRODUCT(--($A$2:$A$501=A254))&gt;1,"Duplicate ID",IF(OR(LEN(B254)=0,LEN(C254)=0,LEN(E254)=0,NOT(OR(D254="Mechanical",D254="Electrical",D254="Plumbing",D254="Controls",D254="Other")),NOT(AND(ISNUMBER(F254),F254&gt;=DATE(1950,1,1),F254&lt;=DATE(2099,12,31))),NOT(AND(ISNUMBER(G254),G254&gt;=DATE(1950,1,1),G254&lt;=DATE(2099,12,31))),NOT(OR(H254="Open",H254="Ready for review",H254="Closed")),IF(AND(AND(ISNUMBER(F254),F254&gt;=DATE(1950,1,1),F254&lt;=DATE(2099,12,31)),AND(ISNUMBER(G254),G254&gt;=DATE(1950,1,1),G254&lt;=DATE(2099,12,31))),G254&lt;F254,FALSE),AND(H254="Closed",LEN(I254)=0),AND(LEN(I254)&gt;0,NOT(AND(ISNUMBER(I254),I254&gt;=DATE(1950,1,1),I254&lt;=DATE(2099,12,31)))),IF(AND(AND(ISNUMBER(I254),I254&gt;=DATE(1950,1,1),I254&lt;=DATE(2099,12,31)),AND(ISNUMBER(F254),F254&gt;=DATE(1950,1,1),F254&lt;=DATE(2099,12,31))),I254&lt;F254,FALSE)),"Check inputs","OK"))))</f>
        <v/>
      </c>
    </row>
    <row r="255" spans="1:12" x14ac:dyDescent="0.25">
      <c r="A255" s="16"/>
      <c r="B255" s="18"/>
      <c r="C255" s="18"/>
      <c r="D255" s="16"/>
      <c r="E255" s="16"/>
      <c r="F255" s="17"/>
      <c r="G255" s="17"/>
      <c r="H255" s="16"/>
      <c r="I255" s="17"/>
      <c r="J255" s="20" t="str">
        <f>IF(NOT(COUNTA(A255:I255)&gt;0),"",IF(NOT(AND(ISNUMBER(F255),F255&gt;=DATE(1950,1,1),F255&lt;=DATE(2099,12,31))),"",IF(H255="Closed",IF(AND(ISNUMBER(I255),I255&gt;=DATE(1950,1,1),I255&lt;=DATE(2099,12,31)),I255-F255,""),IF(AND(ISNUMBER(Dashboard!$B$4),Dashboard!$B$4&gt;=DATE(1950,1,1),Dashboard!$B$4&lt;=DATE(2099,12,31)),Dashboard!$B$4-F255,""))))</f>
        <v/>
      </c>
      <c r="K255" s="22" t="str">
        <f>IF(NOT(COUNTA(A255:I255)&gt;0),"",IF(OR(NOT(AND(ISNUMBER(G255),G255&gt;=DATE(1950,1,1),G255&lt;=DATE(2099,12,31))),NOT(AND(ISNUMBER(Dashboard!$B$4),Dashboard!$B$4&gt;=DATE(1950,1,1),Dashboard!$B$4&lt;=DATE(2099,12,31)))),"",IF(AND(H255&lt;&gt;"Closed",G255&lt;Dashboard!$B$4),"Yes","No")))</f>
        <v/>
      </c>
      <c r="L255" s="22" t="str">
        <f>IF(NOT(COUNTA(A255:I255)&gt;0),"",IF(LEN(A255)=0,"Check ID",IF(SUMPRODUCT(--($A$2:$A$501=A255))&gt;1,"Duplicate ID",IF(OR(LEN(B255)=0,LEN(C255)=0,LEN(E255)=0,NOT(OR(D255="Mechanical",D255="Electrical",D255="Plumbing",D255="Controls",D255="Other")),NOT(AND(ISNUMBER(F255),F255&gt;=DATE(1950,1,1),F255&lt;=DATE(2099,12,31))),NOT(AND(ISNUMBER(G255),G255&gt;=DATE(1950,1,1),G255&lt;=DATE(2099,12,31))),NOT(OR(H255="Open",H255="Ready for review",H255="Closed")),IF(AND(AND(ISNUMBER(F255),F255&gt;=DATE(1950,1,1),F255&lt;=DATE(2099,12,31)),AND(ISNUMBER(G255),G255&gt;=DATE(1950,1,1),G255&lt;=DATE(2099,12,31))),G255&lt;F255,FALSE),AND(H255="Closed",LEN(I255)=0),AND(LEN(I255)&gt;0,NOT(AND(ISNUMBER(I255),I255&gt;=DATE(1950,1,1),I255&lt;=DATE(2099,12,31)))),IF(AND(AND(ISNUMBER(I255),I255&gt;=DATE(1950,1,1),I255&lt;=DATE(2099,12,31)),AND(ISNUMBER(F255),F255&gt;=DATE(1950,1,1),F255&lt;=DATE(2099,12,31))),I255&lt;F255,FALSE)),"Check inputs","OK"))))</f>
        <v/>
      </c>
    </row>
    <row r="256" spans="1:12" x14ac:dyDescent="0.25">
      <c r="A256" s="16"/>
      <c r="B256" s="18"/>
      <c r="C256" s="18"/>
      <c r="D256" s="16"/>
      <c r="E256" s="16"/>
      <c r="F256" s="17"/>
      <c r="G256" s="17"/>
      <c r="H256" s="16"/>
      <c r="I256" s="17"/>
      <c r="J256" s="20" t="str">
        <f>IF(NOT(COUNTA(A256:I256)&gt;0),"",IF(NOT(AND(ISNUMBER(F256),F256&gt;=DATE(1950,1,1),F256&lt;=DATE(2099,12,31))),"",IF(H256="Closed",IF(AND(ISNUMBER(I256),I256&gt;=DATE(1950,1,1),I256&lt;=DATE(2099,12,31)),I256-F256,""),IF(AND(ISNUMBER(Dashboard!$B$4),Dashboard!$B$4&gt;=DATE(1950,1,1),Dashboard!$B$4&lt;=DATE(2099,12,31)),Dashboard!$B$4-F256,""))))</f>
        <v/>
      </c>
      <c r="K256" s="22" t="str">
        <f>IF(NOT(COUNTA(A256:I256)&gt;0),"",IF(OR(NOT(AND(ISNUMBER(G256),G256&gt;=DATE(1950,1,1),G256&lt;=DATE(2099,12,31))),NOT(AND(ISNUMBER(Dashboard!$B$4),Dashboard!$B$4&gt;=DATE(1950,1,1),Dashboard!$B$4&lt;=DATE(2099,12,31)))),"",IF(AND(H256&lt;&gt;"Closed",G256&lt;Dashboard!$B$4),"Yes","No")))</f>
        <v/>
      </c>
      <c r="L256" s="22" t="str">
        <f>IF(NOT(COUNTA(A256:I256)&gt;0),"",IF(LEN(A256)=0,"Check ID",IF(SUMPRODUCT(--($A$2:$A$501=A256))&gt;1,"Duplicate ID",IF(OR(LEN(B256)=0,LEN(C256)=0,LEN(E256)=0,NOT(OR(D256="Mechanical",D256="Electrical",D256="Plumbing",D256="Controls",D256="Other")),NOT(AND(ISNUMBER(F256),F256&gt;=DATE(1950,1,1),F256&lt;=DATE(2099,12,31))),NOT(AND(ISNUMBER(G256),G256&gt;=DATE(1950,1,1),G256&lt;=DATE(2099,12,31))),NOT(OR(H256="Open",H256="Ready for review",H256="Closed")),IF(AND(AND(ISNUMBER(F256),F256&gt;=DATE(1950,1,1),F256&lt;=DATE(2099,12,31)),AND(ISNUMBER(G256),G256&gt;=DATE(1950,1,1),G256&lt;=DATE(2099,12,31))),G256&lt;F256,FALSE),AND(H256="Closed",LEN(I256)=0),AND(LEN(I256)&gt;0,NOT(AND(ISNUMBER(I256),I256&gt;=DATE(1950,1,1),I256&lt;=DATE(2099,12,31)))),IF(AND(AND(ISNUMBER(I256),I256&gt;=DATE(1950,1,1),I256&lt;=DATE(2099,12,31)),AND(ISNUMBER(F256),F256&gt;=DATE(1950,1,1),F256&lt;=DATE(2099,12,31))),I256&lt;F256,FALSE)),"Check inputs","OK"))))</f>
        <v/>
      </c>
    </row>
    <row r="257" spans="1:12" x14ac:dyDescent="0.25">
      <c r="A257" s="16"/>
      <c r="B257" s="18"/>
      <c r="C257" s="18"/>
      <c r="D257" s="16"/>
      <c r="E257" s="16"/>
      <c r="F257" s="17"/>
      <c r="G257" s="17"/>
      <c r="H257" s="16"/>
      <c r="I257" s="17"/>
      <c r="J257" s="20" t="str">
        <f>IF(NOT(COUNTA(A257:I257)&gt;0),"",IF(NOT(AND(ISNUMBER(F257),F257&gt;=DATE(1950,1,1),F257&lt;=DATE(2099,12,31))),"",IF(H257="Closed",IF(AND(ISNUMBER(I257),I257&gt;=DATE(1950,1,1),I257&lt;=DATE(2099,12,31)),I257-F257,""),IF(AND(ISNUMBER(Dashboard!$B$4),Dashboard!$B$4&gt;=DATE(1950,1,1),Dashboard!$B$4&lt;=DATE(2099,12,31)),Dashboard!$B$4-F257,""))))</f>
        <v/>
      </c>
      <c r="K257" s="22" t="str">
        <f>IF(NOT(COUNTA(A257:I257)&gt;0),"",IF(OR(NOT(AND(ISNUMBER(G257),G257&gt;=DATE(1950,1,1),G257&lt;=DATE(2099,12,31))),NOT(AND(ISNUMBER(Dashboard!$B$4),Dashboard!$B$4&gt;=DATE(1950,1,1),Dashboard!$B$4&lt;=DATE(2099,12,31)))),"",IF(AND(H257&lt;&gt;"Closed",G257&lt;Dashboard!$B$4),"Yes","No")))</f>
        <v/>
      </c>
      <c r="L257" s="22" t="str">
        <f>IF(NOT(COUNTA(A257:I257)&gt;0),"",IF(LEN(A257)=0,"Check ID",IF(SUMPRODUCT(--($A$2:$A$501=A257))&gt;1,"Duplicate ID",IF(OR(LEN(B257)=0,LEN(C257)=0,LEN(E257)=0,NOT(OR(D257="Mechanical",D257="Electrical",D257="Plumbing",D257="Controls",D257="Other")),NOT(AND(ISNUMBER(F257),F257&gt;=DATE(1950,1,1),F257&lt;=DATE(2099,12,31))),NOT(AND(ISNUMBER(G257),G257&gt;=DATE(1950,1,1),G257&lt;=DATE(2099,12,31))),NOT(OR(H257="Open",H257="Ready for review",H257="Closed")),IF(AND(AND(ISNUMBER(F257),F257&gt;=DATE(1950,1,1),F257&lt;=DATE(2099,12,31)),AND(ISNUMBER(G257),G257&gt;=DATE(1950,1,1),G257&lt;=DATE(2099,12,31))),G257&lt;F257,FALSE),AND(H257="Closed",LEN(I257)=0),AND(LEN(I257)&gt;0,NOT(AND(ISNUMBER(I257),I257&gt;=DATE(1950,1,1),I257&lt;=DATE(2099,12,31)))),IF(AND(AND(ISNUMBER(I257),I257&gt;=DATE(1950,1,1),I257&lt;=DATE(2099,12,31)),AND(ISNUMBER(F257),F257&gt;=DATE(1950,1,1),F257&lt;=DATE(2099,12,31))),I257&lt;F257,FALSE)),"Check inputs","OK"))))</f>
        <v/>
      </c>
    </row>
    <row r="258" spans="1:12" x14ac:dyDescent="0.25">
      <c r="A258" s="16"/>
      <c r="B258" s="18"/>
      <c r="C258" s="18"/>
      <c r="D258" s="16"/>
      <c r="E258" s="16"/>
      <c r="F258" s="17"/>
      <c r="G258" s="17"/>
      <c r="H258" s="16"/>
      <c r="I258" s="17"/>
      <c r="J258" s="20" t="str">
        <f>IF(NOT(COUNTA(A258:I258)&gt;0),"",IF(NOT(AND(ISNUMBER(F258),F258&gt;=DATE(1950,1,1),F258&lt;=DATE(2099,12,31))),"",IF(H258="Closed",IF(AND(ISNUMBER(I258),I258&gt;=DATE(1950,1,1),I258&lt;=DATE(2099,12,31)),I258-F258,""),IF(AND(ISNUMBER(Dashboard!$B$4),Dashboard!$B$4&gt;=DATE(1950,1,1),Dashboard!$B$4&lt;=DATE(2099,12,31)),Dashboard!$B$4-F258,""))))</f>
        <v/>
      </c>
      <c r="K258" s="22" t="str">
        <f>IF(NOT(COUNTA(A258:I258)&gt;0),"",IF(OR(NOT(AND(ISNUMBER(G258),G258&gt;=DATE(1950,1,1),G258&lt;=DATE(2099,12,31))),NOT(AND(ISNUMBER(Dashboard!$B$4),Dashboard!$B$4&gt;=DATE(1950,1,1),Dashboard!$B$4&lt;=DATE(2099,12,31)))),"",IF(AND(H258&lt;&gt;"Closed",G258&lt;Dashboard!$B$4),"Yes","No")))</f>
        <v/>
      </c>
      <c r="L258" s="22" t="str">
        <f>IF(NOT(COUNTA(A258:I258)&gt;0),"",IF(LEN(A258)=0,"Check ID",IF(SUMPRODUCT(--($A$2:$A$501=A258))&gt;1,"Duplicate ID",IF(OR(LEN(B258)=0,LEN(C258)=0,LEN(E258)=0,NOT(OR(D258="Mechanical",D258="Electrical",D258="Plumbing",D258="Controls",D258="Other")),NOT(AND(ISNUMBER(F258),F258&gt;=DATE(1950,1,1),F258&lt;=DATE(2099,12,31))),NOT(AND(ISNUMBER(G258),G258&gt;=DATE(1950,1,1),G258&lt;=DATE(2099,12,31))),NOT(OR(H258="Open",H258="Ready for review",H258="Closed")),IF(AND(AND(ISNUMBER(F258),F258&gt;=DATE(1950,1,1),F258&lt;=DATE(2099,12,31)),AND(ISNUMBER(G258),G258&gt;=DATE(1950,1,1),G258&lt;=DATE(2099,12,31))),G258&lt;F258,FALSE),AND(H258="Closed",LEN(I258)=0),AND(LEN(I258)&gt;0,NOT(AND(ISNUMBER(I258),I258&gt;=DATE(1950,1,1),I258&lt;=DATE(2099,12,31)))),IF(AND(AND(ISNUMBER(I258),I258&gt;=DATE(1950,1,1),I258&lt;=DATE(2099,12,31)),AND(ISNUMBER(F258),F258&gt;=DATE(1950,1,1),F258&lt;=DATE(2099,12,31))),I258&lt;F258,FALSE)),"Check inputs","OK"))))</f>
        <v/>
      </c>
    </row>
    <row r="259" spans="1:12" x14ac:dyDescent="0.25">
      <c r="A259" s="16"/>
      <c r="B259" s="18"/>
      <c r="C259" s="18"/>
      <c r="D259" s="16"/>
      <c r="E259" s="16"/>
      <c r="F259" s="17"/>
      <c r="G259" s="17"/>
      <c r="H259" s="16"/>
      <c r="I259" s="17"/>
      <c r="J259" s="20" t="str">
        <f>IF(NOT(COUNTA(A259:I259)&gt;0),"",IF(NOT(AND(ISNUMBER(F259),F259&gt;=DATE(1950,1,1),F259&lt;=DATE(2099,12,31))),"",IF(H259="Closed",IF(AND(ISNUMBER(I259),I259&gt;=DATE(1950,1,1),I259&lt;=DATE(2099,12,31)),I259-F259,""),IF(AND(ISNUMBER(Dashboard!$B$4),Dashboard!$B$4&gt;=DATE(1950,1,1),Dashboard!$B$4&lt;=DATE(2099,12,31)),Dashboard!$B$4-F259,""))))</f>
        <v/>
      </c>
      <c r="K259" s="22" t="str">
        <f>IF(NOT(COUNTA(A259:I259)&gt;0),"",IF(OR(NOT(AND(ISNUMBER(G259),G259&gt;=DATE(1950,1,1),G259&lt;=DATE(2099,12,31))),NOT(AND(ISNUMBER(Dashboard!$B$4),Dashboard!$B$4&gt;=DATE(1950,1,1),Dashboard!$B$4&lt;=DATE(2099,12,31)))),"",IF(AND(H259&lt;&gt;"Closed",G259&lt;Dashboard!$B$4),"Yes","No")))</f>
        <v/>
      </c>
      <c r="L259" s="22" t="str">
        <f>IF(NOT(COUNTA(A259:I259)&gt;0),"",IF(LEN(A259)=0,"Check ID",IF(SUMPRODUCT(--($A$2:$A$501=A259))&gt;1,"Duplicate ID",IF(OR(LEN(B259)=0,LEN(C259)=0,LEN(E259)=0,NOT(OR(D259="Mechanical",D259="Electrical",D259="Plumbing",D259="Controls",D259="Other")),NOT(AND(ISNUMBER(F259),F259&gt;=DATE(1950,1,1),F259&lt;=DATE(2099,12,31))),NOT(AND(ISNUMBER(G259),G259&gt;=DATE(1950,1,1),G259&lt;=DATE(2099,12,31))),NOT(OR(H259="Open",H259="Ready for review",H259="Closed")),IF(AND(AND(ISNUMBER(F259),F259&gt;=DATE(1950,1,1),F259&lt;=DATE(2099,12,31)),AND(ISNUMBER(G259),G259&gt;=DATE(1950,1,1),G259&lt;=DATE(2099,12,31))),G259&lt;F259,FALSE),AND(H259="Closed",LEN(I259)=0),AND(LEN(I259)&gt;0,NOT(AND(ISNUMBER(I259),I259&gt;=DATE(1950,1,1),I259&lt;=DATE(2099,12,31)))),IF(AND(AND(ISNUMBER(I259),I259&gt;=DATE(1950,1,1),I259&lt;=DATE(2099,12,31)),AND(ISNUMBER(F259),F259&gt;=DATE(1950,1,1),F259&lt;=DATE(2099,12,31))),I259&lt;F259,FALSE)),"Check inputs","OK"))))</f>
        <v/>
      </c>
    </row>
    <row r="260" spans="1:12" x14ac:dyDescent="0.25">
      <c r="A260" s="16"/>
      <c r="B260" s="18"/>
      <c r="C260" s="18"/>
      <c r="D260" s="16"/>
      <c r="E260" s="16"/>
      <c r="F260" s="17"/>
      <c r="G260" s="17"/>
      <c r="H260" s="16"/>
      <c r="I260" s="17"/>
      <c r="J260" s="20" t="str">
        <f>IF(NOT(COUNTA(A260:I260)&gt;0),"",IF(NOT(AND(ISNUMBER(F260),F260&gt;=DATE(1950,1,1),F260&lt;=DATE(2099,12,31))),"",IF(H260="Closed",IF(AND(ISNUMBER(I260),I260&gt;=DATE(1950,1,1),I260&lt;=DATE(2099,12,31)),I260-F260,""),IF(AND(ISNUMBER(Dashboard!$B$4),Dashboard!$B$4&gt;=DATE(1950,1,1),Dashboard!$B$4&lt;=DATE(2099,12,31)),Dashboard!$B$4-F260,""))))</f>
        <v/>
      </c>
      <c r="K260" s="22" t="str">
        <f>IF(NOT(COUNTA(A260:I260)&gt;0),"",IF(OR(NOT(AND(ISNUMBER(G260),G260&gt;=DATE(1950,1,1),G260&lt;=DATE(2099,12,31))),NOT(AND(ISNUMBER(Dashboard!$B$4),Dashboard!$B$4&gt;=DATE(1950,1,1),Dashboard!$B$4&lt;=DATE(2099,12,31)))),"",IF(AND(H260&lt;&gt;"Closed",G260&lt;Dashboard!$B$4),"Yes","No")))</f>
        <v/>
      </c>
      <c r="L260" s="22" t="str">
        <f>IF(NOT(COUNTA(A260:I260)&gt;0),"",IF(LEN(A260)=0,"Check ID",IF(SUMPRODUCT(--($A$2:$A$501=A260))&gt;1,"Duplicate ID",IF(OR(LEN(B260)=0,LEN(C260)=0,LEN(E260)=0,NOT(OR(D260="Mechanical",D260="Electrical",D260="Plumbing",D260="Controls",D260="Other")),NOT(AND(ISNUMBER(F260),F260&gt;=DATE(1950,1,1),F260&lt;=DATE(2099,12,31))),NOT(AND(ISNUMBER(G260),G260&gt;=DATE(1950,1,1),G260&lt;=DATE(2099,12,31))),NOT(OR(H260="Open",H260="Ready for review",H260="Closed")),IF(AND(AND(ISNUMBER(F260),F260&gt;=DATE(1950,1,1),F260&lt;=DATE(2099,12,31)),AND(ISNUMBER(G260),G260&gt;=DATE(1950,1,1),G260&lt;=DATE(2099,12,31))),G260&lt;F260,FALSE),AND(H260="Closed",LEN(I260)=0),AND(LEN(I260)&gt;0,NOT(AND(ISNUMBER(I260),I260&gt;=DATE(1950,1,1),I260&lt;=DATE(2099,12,31)))),IF(AND(AND(ISNUMBER(I260),I260&gt;=DATE(1950,1,1),I260&lt;=DATE(2099,12,31)),AND(ISNUMBER(F260),F260&gt;=DATE(1950,1,1),F260&lt;=DATE(2099,12,31))),I260&lt;F260,FALSE)),"Check inputs","OK"))))</f>
        <v/>
      </c>
    </row>
    <row r="261" spans="1:12" x14ac:dyDescent="0.25">
      <c r="A261" s="16"/>
      <c r="B261" s="18"/>
      <c r="C261" s="18"/>
      <c r="D261" s="16"/>
      <c r="E261" s="16"/>
      <c r="F261" s="17"/>
      <c r="G261" s="17"/>
      <c r="H261" s="16"/>
      <c r="I261" s="17"/>
      <c r="J261" s="20" t="str">
        <f>IF(NOT(COUNTA(A261:I261)&gt;0),"",IF(NOT(AND(ISNUMBER(F261),F261&gt;=DATE(1950,1,1),F261&lt;=DATE(2099,12,31))),"",IF(H261="Closed",IF(AND(ISNUMBER(I261),I261&gt;=DATE(1950,1,1),I261&lt;=DATE(2099,12,31)),I261-F261,""),IF(AND(ISNUMBER(Dashboard!$B$4),Dashboard!$B$4&gt;=DATE(1950,1,1),Dashboard!$B$4&lt;=DATE(2099,12,31)),Dashboard!$B$4-F261,""))))</f>
        <v/>
      </c>
      <c r="K261" s="22" t="str">
        <f>IF(NOT(COUNTA(A261:I261)&gt;0),"",IF(OR(NOT(AND(ISNUMBER(G261),G261&gt;=DATE(1950,1,1),G261&lt;=DATE(2099,12,31))),NOT(AND(ISNUMBER(Dashboard!$B$4),Dashboard!$B$4&gt;=DATE(1950,1,1),Dashboard!$B$4&lt;=DATE(2099,12,31)))),"",IF(AND(H261&lt;&gt;"Closed",G261&lt;Dashboard!$B$4),"Yes","No")))</f>
        <v/>
      </c>
      <c r="L261" s="22" t="str">
        <f>IF(NOT(COUNTA(A261:I261)&gt;0),"",IF(LEN(A261)=0,"Check ID",IF(SUMPRODUCT(--($A$2:$A$501=A261))&gt;1,"Duplicate ID",IF(OR(LEN(B261)=0,LEN(C261)=0,LEN(E261)=0,NOT(OR(D261="Mechanical",D261="Electrical",D261="Plumbing",D261="Controls",D261="Other")),NOT(AND(ISNUMBER(F261),F261&gt;=DATE(1950,1,1),F261&lt;=DATE(2099,12,31))),NOT(AND(ISNUMBER(G261),G261&gt;=DATE(1950,1,1),G261&lt;=DATE(2099,12,31))),NOT(OR(H261="Open",H261="Ready for review",H261="Closed")),IF(AND(AND(ISNUMBER(F261),F261&gt;=DATE(1950,1,1),F261&lt;=DATE(2099,12,31)),AND(ISNUMBER(G261),G261&gt;=DATE(1950,1,1),G261&lt;=DATE(2099,12,31))),G261&lt;F261,FALSE),AND(H261="Closed",LEN(I261)=0),AND(LEN(I261)&gt;0,NOT(AND(ISNUMBER(I261),I261&gt;=DATE(1950,1,1),I261&lt;=DATE(2099,12,31)))),IF(AND(AND(ISNUMBER(I261),I261&gt;=DATE(1950,1,1),I261&lt;=DATE(2099,12,31)),AND(ISNUMBER(F261),F261&gt;=DATE(1950,1,1),F261&lt;=DATE(2099,12,31))),I261&lt;F261,FALSE)),"Check inputs","OK"))))</f>
        <v/>
      </c>
    </row>
    <row r="262" spans="1:12" x14ac:dyDescent="0.25">
      <c r="A262" s="16"/>
      <c r="B262" s="18"/>
      <c r="C262" s="18"/>
      <c r="D262" s="16"/>
      <c r="E262" s="16"/>
      <c r="F262" s="17"/>
      <c r="G262" s="17"/>
      <c r="H262" s="16"/>
      <c r="I262" s="17"/>
      <c r="J262" s="20" t="str">
        <f>IF(NOT(COUNTA(A262:I262)&gt;0),"",IF(NOT(AND(ISNUMBER(F262),F262&gt;=DATE(1950,1,1),F262&lt;=DATE(2099,12,31))),"",IF(H262="Closed",IF(AND(ISNUMBER(I262),I262&gt;=DATE(1950,1,1),I262&lt;=DATE(2099,12,31)),I262-F262,""),IF(AND(ISNUMBER(Dashboard!$B$4),Dashboard!$B$4&gt;=DATE(1950,1,1),Dashboard!$B$4&lt;=DATE(2099,12,31)),Dashboard!$B$4-F262,""))))</f>
        <v/>
      </c>
      <c r="K262" s="22" t="str">
        <f>IF(NOT(COUNTA(A262:I262)&gt;0),"",IF(OR(NOT(AND(ISNUMBER(G262),G262&gt;=DATE(1950,1,1),G262&lt;=DATE(2099,12,31))),NOT(AND(ISNUMBER(Dashboard!$B$4),Dashboard!$B$4&gt;=DATE(1950,1,1),Dashboard!$B$4&lt;=DATE(2099,12,31)))),"",IF(AND(H262&lt;&gt;"Closed",G262&lt;Dashboard!$B$4),"Yes","No")))</f>
        <v/>
      </c>
      <c r="L262" s="22" t="str">
        <f>IF(NOT(COUNTA(A262:I262)&gt;0),"",IF(LEN(A262)=0,"Check ID",IF(SUMPRODUCT(--($A$2:$A$501=A262))&gt;1,"Duplicate ID",IF(OR(LEN(B262)=0,LEN(C262)=0,LEN(E262)=0,NOT(OR(D262="Mechanical",D262="Electrical",D262="Plumbing",D262="Controls",D262="Other")),NOT(AND(ISNUMBER(F262),F262&gt;=DATE(1950,1,1),F262&lt;=DATE(2099,12,31))),NOT(AND(ISNUMBER(G262),G262&gt;=DATE(1950,1,1),G262&lt;=DATE(2099,12,31))),NOT(OR(H262="Open",H262="Ready for review",H262="Closed")),IF(AND(AND(ISNUMBER(F262),F262&gt;=DATE(1950,1,1),F262&lt;=DATE(2099,12,31)),AND(ISNUMBER(G262),G262&gt;=DATE(1950,1,1),G262&lt;=DATE(2099,12,31))),G262&lt;F262,FALSE),AND(H262="Closed",LEN(I262)=0),AND(LEN(I262)&gt;0,NOT(AND(ISNUMBER(I262),I262&gt;=DATE(1950,1,1),I262&lt;=DATE(2099,12,31)))),IF(AND(AND(ISNUMBER(I262),I262&gt;=DATE(1950,1,1),I262&lt;=DATE(2099,12,31)),AND(ISNUMBER(F262),F262&gt;=DATE(1950,1,1),F262&lt;=DATE(2099,12,31))),I262&lt;F262,FALSE)),"Check inputs","OK"))))</f>
        <v/>
      </c>
    </row>
    <row r="263" spans="1:12" x14ac:dyDescent="0.25">
      <c r="A263" s="16"/>
      <c r="B263" s="18"/>
      <c r="C263" s="18"/>
      <c r="D263" s="16"/>
      <c r="E263" s="16"/>
      <c r="F263" s="17"/>
      <c r="G263" s="17"/>
      <c r="H263" s="16"/>
      <c r="I263" s="17"/>
      <c r="J263" s="20" t="str">
        <f>IF(NOT(COUNTA(A263:I263)&gt;0),"",IF(NOT(AND(ISNUMBER(F263),F263&gt;=DATE(1950,1,1),F263&lt;=DATE(2099,12,31))),"",IF(H263="Closed",IF(AND(ISNUMBER(I263),I263&gt;=DATE(1950,1,1),I263&lt;=DATE(2099,12,31)),I263-F263,""),IF(AND(ISNUMBER(Dashboard!$B$4),Dashboard!$B$4&gt;=DATE(1950,1,1),Dashboard!$B$4&lt;=DATE(2099,12,31)),Dashboard!$B$4-F263,""))))</f>
        <v/>
      </c>
      <c r="K263" s="22" t="str">
        <f>IF(NOT(COUNTA(A263:I263)&gt;0),"",IF(OR(NOT(AND(ISNUMBER(G263),G263&gt;=DATE(1950,1,1),G263&lt;=DATE(2099,12,31))),NOT(AND(ISNUMBER(Dashboard!$B$4),Dashboard!$B$4&gt;=DATE(1950,1,1),Dashboard!$B$4&lt;=DATE(2099,12,31)))),"",IF(AND(H263&lt;&gt;"Closed",G263&lt;Dashboard!$B$4),"Yes","No")))</f>
        <v/>
      </c>
      <c r="L263" s="22" t="str">
        <f>IF(NOT(COUNTA(A263:I263)&gt;0),"",IF(LEN(A263)=0,"Check ID",IF(SUMPRODUCT(--($A$2:$A$501=A263))&gt;1,"Duplicate ID",IF(OR(LEN(B263)=0,LEN(C263)=0,LEN(E263)=0,NOT(OR(D263="Mechanical",D263="Electrical",D263="Plumbing",D263="Controls",D263="Other")),NOT(AND(ISNUMBER(F263),F263&gt;=DATE(1950,1,1),F263&lt;=DATE(2099,12,31))),NOT(AND(ISNUMBER(G263),G263&gt;=DATE(1950,1,1),G263&lt;=DATE(2099,12,31))),NOT(OR(H263="Open",H263="Ready for review",H263="Closed")),IF(AND(AND(ISNUMBER(F263),F263&gt;=DATE(1950,1,1),F263&lt;=DATE(2099,12,31)),AND(ISNUMBER(G263),G263&gt;=DATE(1950,1,1),G263&lt;=DATE(2099,12,31))),G263&lt;F263,FALSE),AND(H263="Closed",LEN(I263)=0),AND(LEN(I263)&gt;0,NOT(AND(ISNUMBER(I263),I263&gt;=DATE(1950,1,1),I263&lt;=DATE(2099,12,31)))),IF(AND(AND(ISNUMBER(I263),I263&gt;=DATE(1950,1,1),I263&lt;=DATE(2099,12,31)),AND(ISNUMBER(F263),F263&gt;=DATE(1950,1,1),F263&lt;=DATE(2099,12,31))),I263&lt;F263,FALSE)),"Check inputs","OK"))))</f>
        <v/>
      </c>
    </row>
    <row r="264" spans="1:12" x14ac:dyDescent="0.25">
      <c r="A264" s="16"/>
      <c r="B264" s="18"/>
      <c r="C264" s="18"/>
      <c r="D264" s="16"/>
      <c r="E264" s="16"/>
      <c r="F264" s="17"/>
      <c r="G264" s="17"/>
      <c r="H264" s="16"/>
      <c r="I264" s="17"/>
      <c r="J264" s="20" t="str">
        <f>IF(NOT(COUNTA(A264:I264)&gt;0),"",IF(NOT(AND(ISNUMBER(F264),F264&gt;=DATE(1950,1,1),F264&lt;=DATE(2099,12,31))),"",IF(H264="Closed",IF(AND(ISNUMBER(I264),I264&gt;=DATE(1950,1,1),I264&lt;=DATE(2099,12,31)),I264-F264,""),IF(AND(ISNUMBER(Dashboard!$B$4),Dashboard!$B$4&gt;=DATE(1950,1,1),Dashboard!$B$4&lt;=DATE(2099,12,31)),Dashboard!$B$4-F264,""))))</f>
        <v/>
      </c>
      <c r="K264" s="22" t="str">
        <f>IF(NOT(COUNTA(A264:I264)&gt;0),"",IF(OR(NOT(AND(ISNUMBER(G264),G264&gt;=DATE(1950,1,1),G264&lt;=DATE(2099,12,31))),NOT(AND(ISNUMBER(Dashboard!$B$4),Dashboard!$B$4&gt;=DATE(1950,1,1),Dashboard!$B$4&lt;=DATE(2099,12,31)))),"",IF(AND(H264&lt;&gt;"Closed",G264&lt;Dashboard!$B$4),"Yes","No")))</f>
        <v/>
      </c>
      <c r="L264" s="22" t="str">
        <f>IF(NOT(COUNTA(A264:I264)&gt;0),"",IF(LEN(A264)=0,"Check ID",IF(SUMPRODUCT(--($A$2:$A$501=A264))&gt;1,"Duplicate ID",IF(OR(LEN(B264)=0,LEN(C264)=0,LEN(E264)=0,NOT(OR(D264="Mechanical",D264="Electrical",D264="Plumbing",D264="Controls",D264="Other")),NOT(AND(ISNUMBER(F264),F264&gt;=DATE(1950,1,1),F264&lt;=DATE(2099,12,31))),NOT(AND(ISNUMBER(G264),G264&gt;=DATE(1950,1,1),G264&lt;=DATE(2099,12,31))),NOT(OR(H264="Open",H264="Ready for review",H264="Closed")),IF(AND(AND(ISNUMBER(F264),F264&gt;=DATE(1950,1,1),F264&lt;=DATE(2099,12,31)),AND(ISNUMBER(G264),G264&gt;=DATE(1950,1,1),G264&lt;=DATE(2099,12,31))),G264&lt;F264,FALSE),AND(H264="Closed",LEN(I264)=0),AND(LEN(I264)&gt;0,NOT(AND(ISNUMBER(I264),I264&gt;=DATE(1950,1,1),I264&lt;=DATE(2099,12,31)))),IF(AND(AND(ISNUMBER(I264),I264&gt;=DATE(1950,1,1),I264&lt;=DATE(2099,12,31)),AND(ISNUMBER(F264),F264&gt;=DATE(1950,1,1),F264&lt;=DATE(2099,12,31))),I264&lt;F264,FALSE)),"Check inputs","OK"))))</f>
        <v/>
      </c>
    </row>
    <row r="265" spans="1:12" x14ac:dyDescent="0.25">
      <c r="A265" s="16"/>
      <c r="B265" s="18"/>
      <c r="C265" s="18"/>
      <c r="D265" s="16"/>
      <c r="E265" s="16"/>
      <c r="F265" s="17"/>
      <c r="G265" s="17"/>
      <c r="H265" s="16"/>
      <c r="I265" s="17"/>
      <c r="J265" s="20" t="str">
        <f>IF(NOT(COUNTA(A265:I265)&gt;0),"",IF(NOT(AND(ISNUMBER(F265),F265&gt;=DATE(1950,1,1),F265&lt;=DATE(2099,12,31))),"",IF(H265="Closed",IF(AND(ISNUMBER(I265),I265&gt;=DATE(1950,1,1),I265&lt;=DATE(2099,12,31)),I265-F265,""),IF(AND(ISNUMBER(Dashboard!$B$4),Dashboard!$B$4&gt;=DATE(1950,1,1),Dashboard!$B$4&lt;=DATE(2099,12,31)),Dashboard!$B$4-F265,""))))</f>
        <v/>
      </c>
      <c r="K265" s="22" t="str">
        <f>IF(NOT(COUNTA(A265:I265)&gt;0),"",IF(OR(NOT(AND(ISNUMBER(G265),G265&gt;=DATE(1950,1,1),G265&lt;=DATE(2099,12,31))),NOT(AND(ISNUMBER(Dashboard!$B$4),Dashboard!$B$4&gt;=DATE(1950,1,1),Dashboard!$B$4&lt;=DATE(2099,12,31)))),"",IF(AND(H265&lt;&gt;"Closed",G265&lt;Dashboard!$B$4),"Yes","No")))</f>
        <v/>
      </c>
      <c r="L265" s="22" t="str">
        <f>IF(NOT(COUNTA(A265:I265)&gt;0),"",IF(LEN(A265)=0,"Check ID",IF(SUMPRODUCT(--($A$2:$A$501=A265))&gt;1,"Duplicate ID",IF(OR(LEN(B265)=0,LEN(C265)=0,LEN(E265)=0,NOT(OR(D265="Mechanical",D265="Electrical",D265="Plumbing",D265="Controls",D265="Other")),NOT(AND(ISNUMBER(F265),F265&gt;=DATE(1950,1,1),F265&lt;=DATE(2099,12,31))),NOT(AND(ISNUMBER(G265),G265&gt;=DATE(1950,1,1),G265&lt;=DATE(2099,12,31))),NOT(OR(H265="Open",H265="Ready for review",H265="Closed")),IF(AND(AND(ISNUMBER(F265),F265&gt;=DATE(1950,1,1),F265&lt;=DATE(2099,12,31)),AND(ISNUMBER(G265),G265&gt;=DATE(1950,1,1),G265&lt;=DATE(2099,12,31))),G265&lt;F265,FALSE),AND(H265="Closed",LEN(I265)=0),AND(LEN(I265)&gt;0,NOT(AND(ISNUMBER(I265),I265&gt;=DATE(1950,1,1),I265&lt;=DATE(2099,12,31)))),IF(AND(AND(ISNUMBER(I265),I265&gt;=DATE(1950,1,1),I265&lt;=DATE(2099,12,31)),AND(ISNUMBER(F265),F265&gt;=DATE(1950,1,1),F265&lt;=DATE(2099,12,31))),I265&lt;F265,FALSE)),"Check inputs","OK"))))</f>
        <v/>
      </c>
    </row>
    <row r="266" spans="1:12" x14ac:dyDescent="0.25">
      <c r="A266" s="16"/>
      <c r="B266" s="18"/>
      <c r="C266" s="18"/>
      <c r="D266" s="16"/>
      <c r="E266" s="16"/>
      <c r="F266" s="17"/>
      <c r="G266" s="17"/>
      <c r="H266" s="16"/>
      <c r="I266" s="17"/>
      <c r="J266" s="20" t="str">
        <f>IF(NOT(COUNTA(A266:I266)&gt;0),"",IF(NOT(AND(ISNUMBER(F266),F266&gt;=DATE(1950,1,1),F266&lt;=DATE(2099,12,31))),"",IF(H266="Closed",IF(AND(ISNUMBER(I266),I266&gt;=DATE(1950,1,1),I266&lt;=DATE(2099,12,31)),I266-F266,""),IF(AND(ISNUMBER(Dashboard!$B$4),Dashboard!$B$4&gt;=DATE(1950,1,1),Dashboard!$B$4&lt;=DATE(2099,12,31)),Dashboard!$B$4-F266,""))))</f>
        <v/>
      </c>
      <c r="K266" s="22" t="str">
        <f>IF(NOT(COUNTA(A266:I266)&gt;0),"",IF(OR(NOT(AND(ISNUMBER(G266),G266&gt;=DATE(1950,1,1),G266&lt;=DATE(2099,12,31))),NOT(AND(ISNUMBER(Dashboard!$B$4),Dashboard!$B$4&gt;=DATE(1950,1,1),Dashboard!$B$4&lt;=DATE(2099,12,31)))),"",IF(AND(H266&lt;&gt;"Closed",G266&lt;Dashboard!$B$4),"Yes","No")))</f>
        <v/>
      </c>
      <c r="L266" s="22" t="str">
        <f>IF(NOT(COUNTA(A266:I266)&gt;0),"",IF(LEN(A266)=0,"Check ID",IF(SUMPRODUCT(--($A$2:$A$501=A266))&gt;1,"Duplicate ID",IF(OR(LEN(B266)=0,LEN(C266)=0,LEN(E266)=0,NOT(OR(D266="Mechanical",D266="Electrical",D266="Plumbing",D266="Controls",D266="Other")),NOT(AND(ISNUMBER(F266),F266&gt;=DATE(1950,1,1),F266&lt;=DATE(2099,12,31))),NOT(AND(ISNUMBER(G266),G266&gt;=DATE(1950,1,1),G266&lt;=DATE(2099,12,31))),NOT(OR(H266="Open",H266="Ready for review",H266="Closed")),IF(AND(AND(ISNUMBER(F266),F266&gt;=DATE(1950,1,1),F266&lt;=DATE(2099,12,31)),AND(ISNUMBER(G266),G266&gt;=DATE(1950,1,1),G266&lt;=DATE(2099,12,31))),G266&lt;F266,FALSE),AND(H266="Closed",LEN(I266)=0),AND(LEN(I266)&gt;0,NOT(AND(ISNUMBER(I266),I266&gt;=DATE(1950,1,1),I266&lt;=DATE(2099,12,31)))),IF(AND(AND(ISNUMBER(I266),I266&gt;=DATE(1950,1,1),I266&lt;=DATE(2099,12,31)),AND(ISNUMBER(F266),F266&gt;=DATE(1950,1,1),F266&lt;=DATE(2099,12,31))),I266&lt;F266,FALSE)),"Check inputs","OK"))))</f>
        <v/>
      </c>
    </row>
    <row r="267" spans="1:12" x14ac:dyDescent="0.25">
      <c r="A267" s="16"/>
      <c r="B267" s="18"/>
      <c r="C267" s="18"/>
      <c r="D267" s="16"/>
      <c r="E267" s="16"/>
      <c r="F267" s="17"/>
      <c r="G267" s="17"/>
      <c r="H267" s="16"/>
      <c r="I267" s="17"/>
      <c r="J267" s="20" t="str">
        <f>IF(NOT(COUNTA(A267:I267)&gt;0),"",IF(NOT(AND(ISNUMBER(F267),F267&gt;=DATE(1950,1,1),F267&lt;=DATE(2099,12,31))),"",IF(H267="Closed",IF(AND(ISNUMBER(I267),I267&gt;=DATE(1950,1,1),I267&lt;=DATE(2099,12,31)),I267-F267,""),IF(AND(ISNUMBER(Dashboard!$B$4),Dashboard!$B$4&gt;=DATE(1950,1,1),Dashboard!$B$4&lt;=DATE(2099,12,31)),Dashboard!$B$4-F267,""))))</f>
        <v/>
      </c>
      <c r="K267" s="22" t="str">
        <f>IF(NOT(COUNTA(A267:I267)&gt;0),"",IF(OR(NOT(AND(ISNUMBER(G267),G267&gt;=DATE(1950,1,1),G267&lt;=DATE(2099,12,31))),NOT(AND(ISNUMBER(Dashboard!$B$4),Dashboard!$B$4&gt;=DATE(1950,1,1),Dashboard!$B$4&lt;=DATE(2099,12,31)))),"",IF(AND(H267&lt;&gt;"Closed",G267&lt;Dashboard!$B$4),"Yes","No")))</f>
        <v/>
      </c>
      <c r="L267" s="22" t="str">
        <f>IF(NOT(COUNTA(A267:I267)&gt;0),"",IF(LEN(A267)=0,"Check ID",IF(SUMPRODUCT(--($A$2:$A$501=A267))&gt;1,"Duplicate ID",IF(OR(LEN(B267)=0,LEN(C267)=0,LEN(E267)=0,NOT(OR(D267="Mechanical",D267="Electrical",D267="Plumbing",D267="Controls",D267="Other")),NOT(AND(ISNUMBER(F267),F267&gt;=DATE(1950,1,1),F267&lt;=DATE(2099,12,31))),NOT(AND(ISNUMBER(G267),G267&gt;=DATE(1950,1,1),G267&lt;=DATE(2099,12,31))),NOT(OR(H267="Open",H267="Ready for review",H267="Closed")),IF(AND(AND(ISNUMBER(F267),F267&gt;=DATE(1950,1,1),F267&lt;=DATE(2099,12,31)),AND(ISNUMBER(G267),G267&gt;=DATE(1950,1,1),G267&lt;=DATE(2099,12,31))),G267&lt;F267,FALSE),AND(H267="Closed",LEN(I267)=0),AND(LEN(I267)&gt;0,NOT(AND(ISNUMBER(I267),I267&gt;=DATE(1950,1,1),I267&lt;=DATE(2099,12,31)))),IF(AND(AND(ISNUMBER(I267),I267&gt;=DATE(1950,1,1),I267&lt;=DATE(2099,12,31)),AND(ISNUMBER(F267),F267&gt;=DATE(1950,1,1),F267&lt;=DATE(2099,12,31))),I267&lt;F267,FALSE)),"Check inputs","OK"))))</f>
        <v/>
      </c>
    </row>
    <row r="268" spans="1:12" x14ac:dyDescent="0.25">
      <c r="A268" s="16"/>
      <c r="B268" s="18"/>
      <c r="C268" s="18"/>
      <c r="D268" s="16"/>
      <c r="E268" s="16"/>
      <c r="F268" s="17"/>
      <c r="G268" s="17"/>
      <c r="H268" s="16"/>
      <c r="I268" s="17"/>
      <c r="J268" s="20" t="str">
        <f>IF(NOT(COUNTA(A268:I268)&gt;0),"",IF(NOT(AND(ISNUMBER(F268),F268&gt;=DATE(1950,1,1),F268&lt;=DATE(2099,12,31))),"",IF(H268="Closed",IF(AND(ISNUMBER(I268),I268&gt;=DATE(1950,1,1),I268&lt;=DATE(2099,12,31)),I268-F268,""),IF(AND(ISNUMBER(Dashboard!$B$4),Dashboard!$B$4&gt;=DATE(1950,1,1),Dashboard!$B$4&lt;=DATE(2099,12,31)),Dashboard!$B$4-F268,""))))</f>
        <v/>
      </c>
      <c r="K268" s="22" t="str">
        <f>IF(NOT(COUNTA(A268:I268)&gt;0),"",IF(OR(NOT(AND(ISNUMBER(G268),G268&gt;=DATE(1950,1,1),G268&lt;=DATE(2099,12,31))),NOT(AND(ISNUMBER(Dashboard!$B$4),Dashboard!$B$4&gt;=DATE(1950,1,1),Dashboard!$B$4&lt;=DATE(2099,12,31)))),"",IF(AND(H268&lt;&gt;"Closed",G268&lt;Dashboard!$B$4),"Yes","No")))</f>
        <v/>
      </c>
      <c r="L268" s="22" t="str">
        <f>IF(NOT(COUNTA(A268:I268)&gt;0),"",IF(LEN(A268)=0,"Check ID",IF(SUMPRODUCT(--($A$2:$A$501=A268))&gt;1,"Duplicate ID",IF(OR(LEN(B268)=0,LEN(C268)=0,LEN(E268)=0,NOT(OR(D268="Mechanical",D268="Electrical",D268="Plumbing",D268="Controls",D268="Other")),NOT(AND(ISNUMBER(F268),F268&gt;=DATE(1950,1,1),F268&lt;=DATE(2099,12,31))),NOT(AND(ISNUMBER(G268),G268&gt;=DATE(1950,1,1),G268&lt;=DATE(2099,12,31))),NOT(OR(H268="Open",H268="Ready for review",H268="Closed")),IF(AND(AND(ISNUMBER(F268),F268&gt;=DATE(1950,1,1),F268&lt;=DATE(2099,12,31)),AND(ISNUMBER(G268),G268&gt;=DATE(1950,1,1),G268&lt;=DATE(2099,12,31))),G268&lt;F268,FALSE),AND(H268="Closed",LEN(I268)=0),AND(LEN(I268)&gt;0,NOT(AND(ISNUMBER(I268),I268&gt;=DATE(1950,1,1),I268&lt;=DATE(2099,12,31)))),IF(AND(AND(ISNUMBER(I268),I268&gt;=DATE(1950,1,1),I268&lt;=DATE(2099,12,31)),AND(ISNUMBER(F268),F268&gt;=DATE(1950,1,1),F268&lt;=DATE(2099,12,31))),I268&lt;F268,FALSE)),"Check inputs","OK"))))</f>
        <v/>
      </c>
    </row>
    <row r="269" spans="1:12" x14ac:dyDescent="0.25">
      <c r="A269" s="16"/>
      <c r="B269" s="18"/>
      <c r="C269" s="18"/>
      <c r="D269" s="16"/>
      <c r="E269" s="16"/>
      <c r="F269" s="17"/>
      <c r="G269" s="17"/>
      <c r="H269" s="16"/>
      <c r="I269" s="17"/>
      <c r="J269" s="20" t="str">
        <f>IF(NOT(COUNTA(A269:I269)&gt;0),"",IF(NOT(AND(ISNUMBER(F269),F269&gt;=DATE(1950,1,1),F269&lt;=DATE(2099,12,31))),"",IF(H269="Closed",IF(AND(ISNUMBER(I269),I269&gt;=DATE(1950,1,1),I269&lt;=DATE(2099,12,31)),I269-F269,""),IF(AND(ISNUMBER(Dashboard!$B$4),Dashboard!$B$4&gt;=DATE(1950,1,1),Dashboard!$B$4&lt;=DATE(2099,12,31)),Dashboard!$B$4-F269,""))))</f>
        <v/>
      </c>
      <c r="K269" s="22" t="str">
        <f>IF(NOT(COUNTA(A269:I269)&gt;0),"",IF(OR(NOT(AND(ISNUMBER(G269),G269&gt;=DATE(1950,1,1),G269&lt;=DATE(2099,12,31))),NOT(AND(ISNUMBER(Dashboard!$B$4),Dashboard!$B$4&gt;=DATE(1950,1,1),Dashboard!$B$4&lt;=DATE(2099,12,31)))),"",IF(AND(H269&lt;&gt;"Closed",G269&lt;Dashboard!$B$4),"Yes","No")))</f>
        <v/>
      </c>
      <c r="L269" s="22" t="str">
        <f>IF(NOT(COUNTA(A269:I269)&gt;0),"",IF(LEN(A269)=0,"Check ID",IF(SUMPRODUCT(--($A$2:$A$501=A269))&gt;1,"Duplicate ID",IF(OR(LEN(B269)=0,LEN(C269)=0,LEN(E269)=0,NOT(OR(D269="Mechanical",D269="Electrical",D269="Plumbing",D269="Controls",D269="Other")),NOT(AND(ISNUMBER(F269),F269&gt;=DATE(1950,1,1),F269&lt;=DATE(2099,12,31))),NOT(AND(ISNUMBER(G269),G269&gt;=DATE(1950,1,1),G269&lt;=DATE(2099,12,31))),NOT(OR(H269="Open",H269="Ready for review",H269="Closed")),IF(AND(AND(ISNUMBER(F269),F269&gt;=DATE(1950,1,1),F269&lt;=DATE(2099,12,31)),AND(ISNUMBER(G269),G269&gt;=DATE(1950,1,1),G269&lt;=DATE(2099,12,31))),G269&lt;F269,FALSE),AND(H269="Closed",LEN(I269)=0),AND(LEN(I269)&gt;0,NOT(AND(ISNUMBER(I269),I269&gt;=DATE(1950,1,1),I269&lt;=DATE(2099,12,31)))),IF(AND(AND(ISNUMBER(I269),I269&gt;=DATE(1950,1,1),I269&lt;=DATE(2099,12,31)),AND(ISNUMBER(F269),F269&gt;=DATE(1950,1,1),F269&lt;=DATE(2099,12,31))),I269&lt;F269,FALSE)),"Check inputs","OK"))))</f>
        <v/>
      </c>
    </row>
    <row r="270" spans="1:12" x14ac:dyDescent="0.25">
      <c r="A270" s="16"/>
      <c r="B270" s="18"/>
      <c r="C270" s="18"/>
      <c r="D270" s="16"/>
      <c r="E270" s="16"/>
      <c r="F270" s="17"/>
      <c r="G270" s="17"/>
      <c r="H270" s="16"/>
      <c r="I270" s="17"/>
      <c r="J270" s="20" t="str">
        <f>IF(NOT(COUNTA(A270:I270)&gt;0),"",IF(NOT(AND(ISNUMBER(F270),F270&gt;=DATE(1950,1,1),F270&lt;=DATE(2099,12,31))),"",IF(H270="Closed",IF(AND(ISNUMBER(I270),I270&gt;=DATE(1950,1,1),I270&lt;=DATE(2099,12,31)),I270-F270,""),IF(AND(ISNUMBER(Dashboard!$B$4),Dashboard!$B$4&gt;=DATE(1950,1,1),Dashboard!$B$4&lt;=DATE(2099,12,31)),Dashboard!$B$4-F270,""))))</f>
        <v/>
      </c>
      <c r="K270" s="22" t="str">
        <f>IF(NOT(COUNTA(A270:I270)&gt;0),"",IF(OR(NOT(AND(ISNUMBER(G270),G270&gt;=DATE(1950,1,1),G270&lt;=DATE(2099,12,31))),NOT(AND(ISNUMBER(Dashboard!$B$4),Dashboard!$B$4&gt;=DATE(1950,1,1),Dashboard!$B$4&lt;=DATE(2099,12,31)))),"",IF(AND(H270&lt;&gt;"Closed",G270&lt;Dashboard!$B$4),"Yes","No")))</f>
        <v/>
      </c>
      <c r="L270" s="22" t="str">
        <f>IF(NOT(COUNTA(A270:I270)&gt;0),"",IF(LEN(A270)=0,"Check ID",IF(SUMPRODUCT(--($A$2:$A$501=A270))&gt;1,"Duplicate ID",IF(OR(LEN(B270)=0,LEN(C270)=0,LEN(E270)=0,NOT(OR(D270="Mechanical",D270="Electrical",D270="Plumbing",D270="Controls",D270="Other")),NOT(AND(ISNUMBER(F270),F270&gt;=DATE(1950,1,1),F270&lt;=DATE(2099,12,31))),NOT(AND(ISNUMBER(G270),G270&gt;=DATE(1950,1,1),G270&lt;=DATE(2099,12,31))),NOT(OR(H270="Open",H270="Ready for review",H270="Closed")),IF(AND(AND(ISNUMBER(F270),F270&gt;=DATE(1950,1,1),F270&lt;=DATE(2099,12,31)),AND(ISNUMBER(G270),G270&gt;=DATE(1950,1,1),G270&lt;=DATE(2099,12,31))),G270&lt;F270,FALSE),AND(H270="Closed",LEN(I270)=0),AND(LEN(I270)&gt;0,NOT(AND(ISNUMBER(I270),I270&gt;=DATE(1950,1,1),I270&lt;=DATE(2099,12,31)))),IF(AND(AND(ISNUMBER(I270),I270&gt;=DATE(1950,1,1),I270&lt;=DATE(2099,12,31)),AND(ISNUMBER(F270),F270&gt;=DATE(1950,1,1),F270&lt;=DATE(2099,12,31))),I270&lt;F270,FALSE)),"Check inputs","OK"))))</f>
        <v/>
      </c>
    </row>
    <row r="271" spans="1:12" x14ac:dyDescent="0.25">
      <c r="A271" s="16"/>
      <c r="B271" s="18"/>
      <c r="C271" s="18"/>
      <c r="D271" s="16"/>
      <c r="E271" s="16"/>
      <c r="F271" s="17"/>
      <c r="G271" s="17"/>
      <c r="H271" s="16"/>
      <c r="I271" s="17"/>
      <c r="J271" s="20" t="str">
        <f>IF(NOT(COUNTA(A271:I271)&gt;0),"",IF(NOT(AND(ISNUMBER(F271),F271&gt;=DATE(1950,1,1),F271&lt;=DATE(2099,12,31))),"",IF(H271="Closed",IF(AND(ISNUMBER(I271),I271&gt;=DATE(1950,1,1),I271&lt;=DATE(2099,12,31)),I271-F271,""),IF(AND(ISNUMBER(Dashboard!$B$4),Dashboard!$B$4&gt;=DATE(1950,1,1),Dashboard!$B$4&lt;=DATE(2099,12,31)),Dashboard!$B$4-F271,""))))</f>
        <v/>
      </c>
      <c r="K271" s="22" t="str">
        <f>IF(NOT(COUNTA(A271:I271)&gt;0),"",IF(OR(NOT(AND(ISNUMBER(G271),G271&gt;=DATE(1950,1,1),G271&lt;=DATE(2099,12,31))),NOT(AND(ISNUMBER(Dashboard!$B$4),Dashboard!$B$4&gt;=DATE(1950,1,1),Dashboard!$B$4&lt;=DATE(2099,12,31)))),"",IF(AND(H271&lt;&gt;"Closed",G271&lt;Dashboard!$B$4),"Yes","No")))</f>
        <v/>
      </c>
      <c r="L271" s="22" t="str">
        <f>IF(NOT(COUNTA(A271:I271)&gt;0),"",IF(LEN(A271)=0,"Check ID",IF(SUMPRODUCT(--($A$2:$A$501=A271))&gt;1,"Duplicate ID",IF(OR(LEN(B271)=0,LEN(C271)=0,LEN(E271)=0,NOT(OR(D271="Mechanical",D271="Electrical",D271="Plumbing",D271="Controls",D271="Other")),NOT(AND(ISNUMBER(F271),F271&gt;=DATE(1950,1,1),F271&lt;=DATE(2099,12,31))),NOT(AND(ISNUMBER(G271),G271&gt;=DATE(1950,1,1),G271&lt;=DATE(2099,12,31))),NOT(OR(H271="Open",H271="Ready for review",H271="Closed")),IF(AND(AND(ISNUMBER(F271),F271&gt;=DATE(1950,1,1),F271&lt;=DATE(2099,12,31)),AND(ISNUMBER(G271),G271&gt;=DATE(1950,1,1),G271&lt;=DATE(2099,12,31))),G271&lt;F271,FALSE),AND(H271="Closed",LEN(I271)=0),AND(LEN(I271)&gt;0,NOT(AND(ISNUMBER(I271),I271&gt;=DATE(1950,1,1),I271&lt;=DATE(2099,12,31)))),IF(AND(AND(ISNUMBER(I271),I271&gt;=DATE(1950,1,1),I271&lt;=DATE(2099,12,31)),AND(ISNUMBER(F271),F271&gt;=DATE(1950,1,1),F271&lt;=DATE(2099,12,31))),I271&lt;F271,FALSE)),"Check inputs","OK"))))</f>
        <v/>
      </c>
    </row>
    <row r="272" spans="1:12" x14ac:dyDescent="0.25">
      <c r="A272" s="16"/>
      <c r="B272" s="18"/>
      <c r="C272" s="18"/>
      <c r="D272" s="16"/>
      <c r="E272" s="16"/>
      <c r="F272" s="17"/>
      <c r="G272" s="17"/>
      <c r="H272" s="16"/>
      <c r="I272" s="17"/>
      <c r="J272" s="20" t="str">
        <f>IF(NOT(COUNTA(A272:I272)&gt;0),"",IF(NOT(AND(ISNUMBER(F272),F272&gt;=DATE(1950,1,1),F272&lt;=DATE(2099,12,31))),"",IF(H272="Closed",IF(AND(ISNUMBER(I272),I272&gt;=DATE(1950,1,1),I272&lt;=DATE(2099,12,31)),I272-F272,""),IF(AND(ISNUMBER(Dashboard!$B$4),Dashboard!$B$4&gt;=DATE(1950,1,1),Dashboard!$B$4&lt;=DATE(2099,12,31)),Dashboard!$B$4-F272,""))))</f>
        <v/>
      </c>
      <c r="K272" s="22" t="str">
        <f>IF(NOT(COUNTA(A272:I272)&gt;0),"",IF(OR(NOT(AND(ISNUMBER(G272),G272&gt;=DATE(1950,1,1),G272&lt;=DATE(2099,12,31))),NOT(AND(ISNUMBER(Dashboard!$B$4),Dashboard!$B$4&gt;=DATE(1950,1,1),Dashboard!$B$4&lt;=DATE(2099,12,31)))),"",IF(AND(H272&lt;&gt;"Closed",G272&lt;Dashboard!$B$4),"Yes","No")))</f>
        <v/>
      </c>
      <c r="L272" s="22" t="str">
        <f>IF(NOT(COUNTA(A272:I272)&gt;0),"",IF(LEN(A272)=0,"Check ID",IF(SUMPRODUCT(--($A$2:$A$501=A272))&gt;1,"Duplicate ID",IF(OR(LEN(B272)=0,LEN(C272)=0,LEN(E272)=0,NOT(OR(D272="Mechanical",D272="Electrical",D272="Plumbing",D272="Controls",D272="Other")),NOT(AND(ISNUMBER(F272),F272&gt;=DATE(1950,1,1),F272&lt;=DATE(2099,12,31))),NOT(AND(ISNUMBER(G272),G272&gt;=DATE(1950,1,1),G272&lt;=DATE(2099,12,31))),NOT(OR(H272="Open",H272="Ready for review",H272="Closed")),IF(AND(AND(ISNUMBER(F272),F272&gt;=DATE(1950,1,1),F272&lt;=DATE(2099,12,31)),AND(ISNUMBER(G272),G272&gt;=DATE(1950,1,1),G272&lt;=DATE(2099,12,31))),G272&lt;F272,FALSE),AND(H272="Closed",LEN(I272)=0),AND(LEN(I272)&gt;0,NOT(AND(ISNUMBER(I272),I272&gt;=DATE(1950,1,1),I272&lt;=DATE(2099,12,31)))),IF(AND(AND(ISNUMBER(I272),I272&gt;=DATE(1950,1,1),I272&lt;=DATE(2099,12,31)),AND(ISNUMBER(F272),F272&gt;=DATE(1950,1,1),F272&lt;=DATE(2099,12,31))),I272&lt;F272,FALSE)),"Check inputs","OK"))))</f>
        <v/>
      </c>
    </row>
    <row r="273" spans="1:12" x14ac:dyDescent="0.25">
      <c r="A273" s="16"/>
      <c r="B273" s="18"/>
      <c r="C273" s="18"/>
      <c r="D273" s="16"/>
      <c r="E273" s="16"/>
      <c r="F273" s="17"/>
      <c r="G273" s="17"/>
      <c r="H273" s="16"/>
      <c r="I273" s="17"/>
      <c r="J273" s="20" t="str">
        <f>IF(NOT(COUNTA(A273:I273)&gt;0),"",IF(NOT(AND(ISNUMBER(F273),F273&gt;=DATE(1950,1,1),F273&lt;=DATE(2099,12,31))),"",IF(H273="Closed",IF(AND(ISNUMBER(I273),I273&gt;=DATE(1950,1,1),I273&lt;=DATE(2099,12,31)),I273-F273,""),IF(AND(ISNUMBER(Dashboard!$B$4),Dashboard!$B$4&gt;=DATE(1950,1,1),Dashboard!$B$4&lt;=DATE(2099,12,31)),Dashboard!$B$4-F273,""))))</f>
        <v/>
      </c>
      <c r="K273" s="22" t="str">
        <f>IF(NOT(COUNTA(A273:I273)&gt;0),"",IF(OR(NOT(AND(ISNUMBER(G273),G273&gt;=DATE(1950,1,1),G273&lt;=DATE(2099,12,31))),NOT(AND(ISNUMBER(Dashboard!$B$4),Dashboard!$B$4&gt;=DATE(1950,1,1),Dashboard!$B$4&lt;=DATE(2099,12,31)))),"",IF(AND(H273&lt;&gt;"Closed",G273&lt;Dashboard!$B$4),"Yes","No")))</f>
        <v/>
      </c>
      <c r="L273" s="22" t="str">
        <f>IF(NOT(COUNTA(A273:I273)&gt;0),"",IF(LEN(A273)=0,"Check ID",IF(SUMPRODUCT(--($A$2:$A$501=A273))&gt;1,"Duplicate ID",IF(OR(LEN(B273)=0,LEN(C273)=0,LEN(E273)=0,NOT(OR(D273="Mechanical",D273="Electrical",D273="Plumbing",D273="Controls",D273="Other")),NOT(AND(ISNUMBER(F273),F273&gt;=DATE(1950,1,1),F273&lt;=DATE(2099,12,31))),NOT(AND(ISNUMBER(G273),G273&gt;=DATE(1950,1,1),G273&lt;=DATE(2099,12,31))),NOT(OR(H273="Open",H273="Ready for review",H273="Closed")),IF(AND(AND(ISNUMBER(F273),F273&gt;=DATE(1950,1,1),F273&lt;=DATE(2099,12,31)),AND(ISNUMBER(G273),G273&gt;=DATE(1950,1,1),G273&lt;=DATE(2099,12,31))),G273&lt;F273,FALSE),AND(H273="Closed",LEN(I273)=0),AND(LEN(I273)&gt;0,NOT(AND(ISNUMBER(I273),I273&gt;=DATE(1950,1,1),I273&lt;=DATE(2099,12,31)))),IF(AND(AND(ISNUMBER(I273),I273&gt;=DATE(1950,1,1),I273&lt;=DATE(2099,12,31)),AND(ISNUMBER(F273),F273&gt;=DATE(1950,1,1),F273&lt;=DATE(2099,12,31))),I273&lt;F273,FALSE)),"Check inputs","OK"))))</f>
        <v/>
      </c>
    </row>
    <row r="274" spans="1:12" x14ac:dyDescent="0.25">
      <c r="A274" s="16"/>
      <c r="B274" s="18"/>
      <c r="C274" s="18"/>
      <c r="D274" s="16"/>
      <c r="E274" s="16"/>
      <c r="F274" s="17"/>
      <c r="G274" s="17"/>
      <c r="H274" s="16"/>
      <c r="I274" s="17"/>
      <c r="J274" s="20" t="str">
        <f>IF(NOT(COUNTA(A274:I274)&gt;0),"",IF(NOT(AND(ISNUMBER(F274),F274&gt;=DATE(1950,1,1),F274&lt;=DATE(2099,12,31))),"",IF(H274="Closed",IF(AND(ISNUMBER(I274),I274&gt;=DATE(1950,1,1),I274&lt;=DATE(2099,12,31)),I274-F274,""),IF(AND(ISNUMBER(Dashboard!$B$4),Dashboard!$B$4&gt;=DATE(1950,1,1),Dashboard!$B$4&lt;=DATE(2099,12,31)),Dashboard!$B$4-F274,""))))</f>
        <v/>
      </c>
      <c r="K274" s="22" t="str">
        <f>IF(NOT(COUNTA(A274:I274)&gt;0),"",IF(OR(NOT(AND(ISNUMBER(G274),G274&gt;=DATE(1950,1,1),G274&lt;=DATE(2099,12,31))),NOT(AND(ISNUMBER(Dashboard!$B$4),Dashboard!$B$4&gt;=DATE(1950,1,1),Dashboard!$B$4&lt;=DATE(2099,12,31)))),"",IF(AND(H274&lt;&gt;"Closed",G274&lt;Dashboard!$B$4),"Yes","No")))</f>
        <v/>
      </c>
      <c r="L274" s="22" t="str">
        <f>IF(NOT(COUNTA(A274:I274)&gt;0),"",IF(LEN(A274)=0,"Check ID",IF(SUMPRODUCT(--($A$2:$A$501=A274))&gt;1,"Duplicate ID",IF(OR(LEN(B274)=0,LEN(C274)=0,LEN(E274)=0,NOT(OR(D274="Mechanical",D274="Electrical",D274="Plumbing",D274="Controls",D274="Other")),NOT(AND(ISNUMBER(F274),F274&gt;=DATE(1950,1,1),F274&lt;=DATE(2099,12,31))),NOT(AND(ISNUMBER(G274),G274&gt;=DATE(1950,1,1),G274&lt;=DATE(2099,12,31))),NOT(OR(H274="Open",H274="Ready for review",H274="Closed")),IF(AND(AND(ISNUMBER(F274),F274&gt;=DATE(1950,1,1),F274&lt;=DATE(2099,12,31)),AND(ISNUMBER(G274),G274&gt;=DATE(1950,1,1),G274&lt;=DATE(2099,12,31))),G274&lt;F274,FALSE),AND(H274="Closed",LEN(I274)=0),AND(LEN(I274)&gt;0,NOT(AND(ISNUMBER(I274),I274&gt;=DATE(1950,1,1),I274&lt;=DATE(2099,12,31)))),IF(AND(AND(ISNUMBER(I274),I274&gt;=DATE(1950,1,1),I274&lt;=DATE(2099,12,31)),AND(ISNUMBER(F274),F274&gt;=DATE(1950,1,1),F274&lt;=DATE(2099,12,31))),I274&lt;F274,FALSE)),"Check inputs","OK"))))</f>
        <v/>
      </c>
    </row>
    <row r="275" spans="1:12" x14ac:dyDescent="0.25">
      <c r="A275" s="16"/>
      <c r="B275" s="18"/>
      <c r="C275" s="18"/>
      <c r="D275" s="16"/>
      <c r="E275" s="16"/>
      <c r="F275" s="17"/>
      <c r="G275" s="17"/>
      <c r="H275" s="16"/>
      <c r="I275" s="17"/>
      <c r="J275" s="20" t="str">
        <f>IF(NOT(COUNTA(A275:I275)&gt;0),"",IF(NOT(AND(ISNUMBER(F275),F275&gt;=DATE(1950,1,1),F275&lt;=DATE(2099,12,31))),"",IF(H275="Closed",IF(AND(ISNUMBER(I275),I275&gt;=DATE(1950,1,1),I275&lt;=DATE(2099,12,31)),I275-F275,""),IF(AND(ISNUMBER(Dashboard!$B$4),Dashboard!$B$4&gt;=DATE(1950,1,1),Dashboard!$B$4&lt;=DATE(2099,12,31)),Dashboard!$B$4-F275,""))))</f>
        <v/>
      </c>
      <c r="K275" s="22" t="str">
        <f>IF(NOT(COUNTA(A275:I275)&gt;0),"",IF(OR(NOT(AND(ISNUMBER(G275),G275&gt;=DATE(1950,1,1),G275&lt;=DATE(2099,12,31))),NOT(AND(ISNUMBER(Dashboard!$B$4),Dashboard!$B$4&gt;=DATE(1950,1,1),Dashboard!$B$4&lt;=DATE(2099,12,31)))),"",IF(AND(H275&lt;&gt;"Closed",G275&lt;Dashboard!$B$4),"Yes","No")))</f>
        <v/>
      </c>
      <c r="L275" s="22" t="str">
        <f>IF(NOT(COUNTA(A275:I275)&gt;0),"",IF(LEN(A275)=0,"Check ID",IF(SUMPRODUCT(--($A$2:$A$501=A275))&gt;1,"Duplicate ID",IF(OR(LEN(B275)=0,LEN(C275)=0,LEN(E275)=0,NOT(OR(D275="Mechanical",D275="Electrical",D275="Plumbing",D275="Controls",D275="Other")),NOT(AND(ISNUMBER(F275),F275&gt;=DATE(1950,1,1),F275&lt;=DATE(2099,12,31))),NOT(AND(ISNUMBER(G275),G275&gt;=DATE(1950,1,1),G275&lt;=DATE(2099,12,31))),NOT(OR(H275="Open",H275="Ready for review",H275="Closed")),IF(AND(AND(ISNUMBER(F275),F275&gt;=DATE(1950,1,1),F275&lt;=DATE(2099,12,31)),AND(ISNUMBER(G275),G275&gt;=DATE(1950,1,1),G275&lt;=DATE(2099,12,31))),G275&lt;F275,FALSE),AND(H275="Closed",LEN(I275)=0),AND(LEN(I275)&gt;0,NOT(AND(ISNUMBER(I275),I275&gt;=DATE(1950,1,1),I275&lt;=DATE(2099,12,31)))),IF(AND(AND(ISNUMBER(I275),I275&gt;=DATE(1950,1,1),I275&lt;=DATE(2099,12,31)),AND(ISNUMBER(F275),F275&gt;=DATE(1950,1,1),F275&lt;=DATE(2099,12,31))),I275&lt;F275,FALSE)),"Check inputs","OK"))))</f>
        <v/>
      </c>
    </row>
    <row r="276" spans="1:12" x14ac:dyDescent="0.25">
      <c r="A276" s="16"/>
      <c r="B276" s="18"/>
      <c r="C276" s="18"/>
      <c r="D276" s="16"/>
      <c r="E276" s="16"/>
      <c r="F276" s="17"/>
      <c r="G276" s="17"/>
      <c r="H276" s="16"/>
      <c r="I276" s="17"/>
      <c r="J276" s="20" t="str">
        <f>IF(NOT(COUNTA(A276:I276)&gt;0),"",IF(NOT(AND(ISNUMBER(F276),F276&gt;=DATE(1950,1,1),F276&lt;=DATE(2099,12,31))),"",IF(H276="Closed",IF(AND(ISNUMBER(I276),I276&gt;=DATE(1950,1,1),I276&lt;=DATE(2099,12,31)),I276-F276,""),IF(AND(ISNUMBER(Dashboard!$B$4),Dashboard!$B$4&gt;=DATE(1950,1,1),Dashboard!$B$4&lt;=DATE(2099,12,31)),Dashboard!$B$4-F276,""))))</f>
        <v/>
      </c>
      <c r="K276" s="22" t="str">
        <f>IF(NOT(COUNTA(A276:I276)&gt;0),"",IF(OR(NOT(AND(ISNUMBER(G276),G276&gt;=DATE(1950,1,1),G276&lt;=DATE(2099,12,31))),NOT(AND(ISNUMBER(Dashboard!$B$4),Dashboard!$B$4&gt;=DATE(1950,1,1),Dashboard!$B$4&lt;=DATE(2099,12,31)))),"",IF(AND(H276&lt;&gt;"Closed",G276&lt;Dashboard!$B$4),"Yes","No")))</f>
        <v/>
      </c>
      <c r="L276" s="22" t="str">
        <f>IF(NOT(COUNTA(A276:I276)&gt;0),"",IF(LEN(A276)=0,"Check ID",IF(SUMPRODUCT(--($A$2:$A$501=A276))&gt;1,"Duplicate ID",IF(OR(LEN(B276)=0,LEN(C276)=0,LEN(E276)=0,NOT(OR(D276="Mechanical",D276="Electrical",D276="Plumbing",D276="Controls",D276="Other")),NOT(AND(ISNUMBER(F276),F276&gt;=DATE(1950,1,1),F276&lt;=DATE(2099,12,31))),NOT(AND(ISNUMBER(G276),G276&gt;=DATE(1950,1,1),G276&lt;=DATE(2099,12,31))),NOT(OR(H276="Open",H276="Ready for review",H276="Closed")),IF(AND(AND(ISNUMBER(F276),F276&gt;=DATE(1950,1,1),F276&lt;=DATE(2099,12,31)),AND(ISNUMBER(G276),G276&gt;=DATE(1950,1,1),G276&lt;=DATE(2099,12,31))),G276&lt;F276,FALSE),AND(H276="Closed",LEN(I276)=0),AND(LEN(I276)&gt;0,NOT(AND(ISNUMBER(I276),I276&gt;=DATE(1950,1,1),I276&lt;=DATE(2099,12,31)))),IF(AND(AND(ISNUMBER(I276),I276&gt;=DATE(1950,1,1),I276&lt;=DATE(2099,12,31)),AND(ISNUMBER(F276),F276&gt;=DATE(1950,1,1),F276&lt;=DATE(2099,12,31))),I276&lt;F276,FALSE)),"Check inputs","OK"))))</f>
        <v/>
      </c>
    </row>
    <row r="277" spans="1:12" x14ac:dyDescent="0.25">
      <c r="A277" s="16"/>
      <c r="B277" s="18"/>
      <c r="C277" s="18"/>
      <c r="D277" s="16"/>
      <c r="E277" s="16"/>
      <c r="F277" s="17"/>
      <c r="G277" s="17"/>
      <c r="H277" s="16"/>
      <c r="I277" s="17"/>
      <c r="J277" s="20" t="str">
        <f>IF(NOT(COUNTA(A277:I277)&gt;0),"",IF(NOT(AND(ISNUMBER(F277),F277&gt;=DATE(1950,1,1),F277&lt;=DATE(2099,12,31))),"",IF(H277="Closed",IF(AND(ISNUMBER(I277),I277&gt;=DATE(1950,1,1),I277&lt;=DATE(2099,12,31)),I277-F277,""),IF(AND(ISNUMBER(Dashboard!$B$4),Dashboard!$B$4&gt;=DATE(1950,1,1),Dashboard!$B$4&lt;=DATE(2099,12,31)),Dashboard!$B$4-F277,""))))</f>
        <v/>
      </c>
      <c r="K277" s="22" t="str">
        <f>IF(NOT(COUNTA(A277:I277)&gt;0),"",IF(OR(NOT(AND(ISNUMBER(G277),G277&gt;=DATE(1950,1,1),G277&lt;=DATE(2099,12,31))),NOT(AND(ISNUMBER(Dashboard!$B$4),Dashboard!$B$4&gt;=DATE(1950,1,1),Dashboard!$B$4&lt;=DATE(2099,12,31)))),"",IF(AND(H277&lt;&gt;"Closed",G277&lt;Dashboard!$B$4),"Yes","No")))</f>
        <v/>
      </c>
      <c r="L277" s="22" t="str">
        <f>IF(NOT(COUNTA(A277:I277)&gt;0),"",IF(LEN(A277)=0,"Check ID",IF(SUMPRODUCT(--($A$2:$A$501=A277))&gt;1,"Duplicate ID",IF(OR(LEN(B277)=0,LEN(C277)=0,LEN(E277)=0,NOT(OR(D277="Mechanical",D277="Electrical",D277="Plumbing",D277="Controls",D277="Other")),NOT(AND(ISNUMBER(F277),F277&gt;=DATE(1950,1,1),F277&lt;=DATE(2099,12,31))),NOT(AND(ISNUMBER(G277),G277&gt;=DATE(1950,1,1),G277&lt;=DATE(2099,12,31))),NOT(OR(H277="Open",H277="Ready for review",H277="Closed")),IF(AND(AND(ISNUMBER(F277),F277&gt;=DATE(1950,1,1),F277&lt;=DATE(2099,12,31)),AND(ISNUMBER(G277),G277&gt;=DATE(1950,1,1),G277&lt;=DATE(2099,12,31))),G277&lt;F277,FALSE),AND(H277="Closed",LEN(I277)=0),AND(LEN(I277)&gt;0,NOT(AND(ISNUMBER(I277),I277&gt;=DATE(1950,1,1),I277&lt;=DATE(2099,12,31)))),IF(AND(AND(ISNUMBER(I277),I277&gt;=DATE(1950,1,1),I277&lt;=DATE(2099,12,31)),AND(ISNUMBER(F277),F277&gt;=DATE(1950,1,1),F277&lt;=DATE(2099,12,31))),I277&lt;F277,FALSE)),"Check inputs","OK"))))</f>
        <v/>
      </c>
    </row>
    <row r="278" spans="1:12" x14ac:dyDescent="0.25">
      <c r="A278" s="16"/>
      <c r="B278" s="18"/>
      <c r="C278" s="18"/>
      <c r="D278" s="16"/>
      <c r="E278" s="16"/>
      <c r="F278" s="17"/>
      <c r="G278" s="17"/>
      <c r="H278" s="16"/>
      <c r="I278" s="17"/>
      <c r="J278" s="20" t="str">
        <f>IF(NOT(COUNTA(A278:I278)&gt;0),"",IF(NOT(AND(ISNUMBER(F278),F278&gt;=DATE(1950,1,1),F278&lt;=DATE(2099,12,31))),"",IF(H278="Closed",IF(AND(ISNUMBER(I278),I278&gt;=DATE(1950,1,1),I278&lt;=DATE(2099,12,31)),I278-F278,""),IF(AND(ISNUMBER(Dashboard!$B$4),Dashboard!$B$4&gt;=DATE(1950,1,1),Dashboard!$B$4&lt;=DATE(2099,12,31)),Dashboard!$B$4-F278,""))))</f>
        <v/>
      </c>
      <c r="K278" s="22" t="str">
        <f>IF(NOT(COUNTA(A278:I278)&gt;0),"",IF(OR(NOT(AND(ISNUMBER(G278),G278&gt;=DATE(1950,1,1),G278&lt;=DATE(2099,12,31))),NOT(AND(ISNUMBER(Dashboard!$B$4),Dashboard!$B$4&gt;=DATE(1950,1,1),Dashboard!$B$4&lt;=DATE(2099,12,31)))),"",IF(AND(H278&lt;&gt;"Closed",G278&lt;Dashboard!$B$4),"Yes","No")))</f>
        <v/>
      </c>
      <c r="L278" s="22" t="str">
        <f>IF(NOT(COUNTA(A278:I278)&gt;0),"",IF(LEN(A278)=0,"Check ID",IF(SUMPRODUCT(--($A$2:$A$501=A278))&gt;1,"Duplicate ID",IF(OR(LEN(B278)=0,LEN(C278)=0,LEN(E278)=0,NOT(OR(D278="Mechanical",D278="Electrical",D278="Plumbing",D278="Controls",D278="Other")),NOT(AND(ISNUMBER(F278),F278&gt;=DATE(1950,1,1),F278&lt;=DATE(2099,12,31))),NOT(AND(ISNUMBER(G278),G278&gt;=DATE(1950,1,1),G278&lt;=DATE(2099,12,31))),NOT(OR(H278="Open",H278="Ready for review",H278="Closed")),IF(AND(AND(ISNUMBER(F278),F278&gt;=DATE(1950,1,1),F278&lt;=DATE(2099,12,31)),AND(ISNUMBER(G278),G278&gt;=DATE(1950,1,1),G278&lt;=DATE(2099,12,31))),G278&lt;F278,FALSE),AND(H278="Closed",LEN(I278)=0),AND(LEN(I278)&gt;0,NOT(AND(ISNUMBER(I278),I278&gt;=DATE(1950,1,1),I278&lt;=DATE(2099,12,31)))),IF(AND(AND(ISNUMBER(I278),I278&gt;=DATE(1950,1,1),I278&lt;=DATE(2099,12,31)),AND(ISNUMBER(F278),F278&gt;=DATE(1950,1,1),F278&lt;=DATE(2099,12,31))),I278&lt;F278,FALSE)),"Check inputs","OK"))))</f>
        <v/>
      </c>
    </row>
    <row r="279" spans="1:12" x14ac:dyDescent="0.25">
      <c r="A279" s="16"/>
      <c r="B279" s="18"/>
      <c r="C279" s="18"/>
      <c r="D279" s="16"/>
      <c r="E279" s="16"/>
      <c r="F279" s="17"/>
      <c r="G279" s="17"/>
      <c r="H279" s="16"/>
      <c r="I279" s="17"/>
      <c r="J279" s="20" t="str">
        <f>IF(NOT(COUNTA(A279:I279)&gt;0),"",IF(NOT(AND(ISNUMBER(F279),F279&gt;=DATE(1950,1,1),F279&lt;=DATE(2099,12,31))),"",IF(H279="Closed",IF(AND(ISNUMBER(I279),I279&gt;=DATE(1950,1,1),I279&lt;=DATE(2099,12,31)),I279-F279,""),IF(AND(ISNUMBER(Dashboard!$B$4),Dashboard!$B$4&gt;=DATE(1950,1,1),Dashboard!$B$4&lt;=DATE(2099,12,31)),Dashboard!$B$4-F279,""))))</f>
        <v/>
      </c>
      <c r="K279" s="22" t="str">
        <f>IF(NOT(COUNTA(A279:I279)&gt;0),"",IF(OR(NOT(AND(ISNUMBER(G279),G279&gt;=DATE(1950,1,1),G279&lt;=DATE(2099,12,31))),NOT(AND(ISNUMBER(Dashboard!$B$4),Dashboard!$B$4&gt;=DATE(1950,1,1),Dashboard!$B$4&lt;=DATE(2099,12,31)))),"",IF(AND(H279&lt;&gt;"Closed",G279&lt;Dashboard!$B$4),"Yes","No")))</f>
        <v/>
      </c>
      <c r="L279" s="22" t="str">
        <f>IF(NOT(COUNTA(A279:I279)&gt;0),"",IF(LEN(A279)=0,"Check ID",IF(SUMPRODUCT(--($A$2:$A$501=A279))&gt;1,"Duplicate ID",IF(OR(LEN(B279)=0,LEN(C279)=0,LEN(E279)=0,NOT(OR(D279="Mechanical",D279="Electrical",D279="Plumbing",D279="Controls",D279="Other")),NOT(AND(ISNUMBER(F279),F279&gt;=DATE(1950,1,1),F279&lt;=DATE(2099,12,31))),NOT(AND(ISNUMBER(G279),G279&gt;=DATE(1950,1,1),G279&lt;=DATE(2099,12,31))),NOT(OR(H279="Open",H279="Ready for review",H279="Closed")),IF(AND(AND(ISNUMBER(F279),F279&gt;=DATE(1950,1,1),F279&lt;=DATE(2099,12,31)),AND(ISNUMBER(G279),G279&gt;=DATE(1950,1,1),G279&lt;=DATE(2099,12,31))),G279&lt;F279,FALSE),AND(H279="Closed",LEN(I279)=0),AND(LEN(I279)&gt;0,NOT(AND(ISNUMBER(I279),I279&gt;=DATE(1950,1,1),I279&lt;=DATE(2099,12,31)))),IF(AND(AND(ISNUMBER(I279),I279&gt;=DATE(1950,1,1),I279&lt;=DATE(2099,12,31)),AND(ISNUMBER(F279),F279&gt;=DATE(1950,1,1),F279&lt;=DATE(2099,12,31))),I279&lt;F279,FALSE)),"Check inputs","OK"))))</f>
        <v/>
      </c>
    </row>
    <row r="280" spans="1:12" x14ac:dyDescent="0.25">
      <c r="A280" s="16"/>
      <c r="B280" s="18"/>
      <c r="C280" s="18"/>
      <c r="D280" s="16"/>
      <c r="E280" s="16"/>
      <c r="F280" s="17"/>
      <c r="G280" s="17"/>
      <c r="H280" s="16"/>
      <c r="I280" s="17"/>
      <c r="J280" s="20" t="str">
        <f>IF(NOT(COUNTA(A280:I280)&gt;0),"",IF(NOT(AND(ISNUMBER(F280),F280&gt;=DATE(1950,1,1),F280&lt;=DATE(2099,12,31))),"",IF(H280="Closed",IF(AND(ISNUMBER(I280),I280&gt;=DATE(1950,1,1),I280&lt;=DATE(2099,12,31)),I280-F280,""),IF(AND(ISNUMBER(Dashboard!$B$4),Dashboard!$B$4&gt;=DATE(1950,1,1),Dashboard!$B$4&lt;=DATE(2099,12,31)),Dashboard!$B$4-F280,""))))</f>
        <v/>
      </c>
      <c r="K280" s="22" t="str">
        <f>IF(NOT(COUNTA(A280:I280)&gt;0),"",IF(OR(NOT(AND(ISNUMBER(G280),G280&gt;=DATE(1950,1,1),G280&lt;=DATE(2099,12,31))),NOT(AND(ISNUMBER(Dashboard!$B$4),Dashboard!$B$4&gt;=DATE(1950,1,1),Dashboard!$B$4&lt;=DATE(2099,12,31)))),"",IF(AND(H280&lt;&gt;"Closed",G280&lt;Dashboard!$B$4),"Yes","No")))</f>
        <v/>
      </c>
      <c r="L280" s="22" t="str">
        <f>IF(NOT(COUNTA(A280:I280)&gt;0),"",IF(LEN(A280)=0,"Check ID",IF(SUMPRODUCT(--($A$2:$A$501=A280))&gt;1,"Duplicate ID",IF(OR(LEN(B280)=0,LEN(C280)=0,LEN(E280)=0,NOT(OR(D280="Mechanical",D280="Electrical",D280="Plumbing",D280="Controls",D280="Other")),NOT(AND(ISNUMBER(F280),F280&gt;=DATE(1950,1,1),F280&lt;=DATE(2099,12,31))),NOT(AND(ISNUMBER(G280),G280&gt;=DATE(1950,1,1),G280&lt;=DATE(2099,12,31))),NOT(OR(H280="Open",H280="Ready for review",H280="Closed")),IF(AND(AND(ISNUMBER(F280),F280&gt;=DATE(1950,1,1),F280&lt;=DATE(2099,12,31)),AND(ISNUMBER(G280),G280&gt;=DATE(1950,1,1),G280&lt;=DATE(2099,12,31))),G280&lt;F280,FALSE),AND(H280="Closed",LEN(I280)=0),AND(LEN(I280)&gt;0,NOT(AND(ISNUMBER(I280),I280&gt;=DATE(1950,1,1),I280&lt;=DATE(2099,12,31)))),IF(AND(AND(ISNUMBER(I280),I280&gt;=DATE(1950,1,1),I280&lt;=DATE(2099,12,31)),AND(ISNUMBER(F280),F280&gt;=DATE(1950,1,1),F280&lt;=DATE(2099,12,31))),I280&lt;F280,FALSE)),"Check inputs","OK"))))</f>
        <v/>
      </c>
    </row>
    <row r="281" spans="1:12" x14ac:dyDescent="0.25">
      <c r="A281" s="16"/>
      <c r="B281" s="18"/>
      <c r="C281" s="18"/>
      <c r="D281" s="16"/>
      <c r="E281" s="16"/>
      <c r="F281" s="17"/>
      <c r="G281" s="17"/>
      <c r="H281" s="16"/>
      <c r="I281" s="17"/>
      <c r="J281" s="20" t="str">
        <f>IF(NOT(COUNTA(A281:I281)&gt;0),"",IF(NOT(AND(ISNUMBER(F281),F281&gt;=DATE(1950,1,1),F281&lt;=DATE(2099,12,31))),"",IF(H281="Closed",IF(AND(ISNUMBER(I281),I281&gt;=DATE(1950,1,1),I281&lt;=DATE(2099,12,31)),I281-F281,""),IF(AND(ISNUMBER(Dashboard!$B$4),Dashboard!$B$4&gt;=DATE(1950,1,1),Dashboard!$B$4&lt;=DATE(2099,12,31)),Dashboard!$B$4-F281,""))))</f>
        <v/>
      </c>
      <c r="K281" s="22" t="str">
        <f>IF(NOT(COUNTA(A281:I281)&gt;0),"",IF(OR(NOT(AND(ISNUMBER(G281),G281&gt;=DATE(1950,1,1),G281&lt;=DATE(2099,12,31))),NOT(AND(ISNUMBER(Dashboard!$B$4),Dashboard!$B$4&gt;=DATE(1950,1,1),Dashboard!$B$4&lt;=DATE(2099,12,31)))),"",IF(AND(H281&lt;&gt;"Closed",G281&lt;Dashboard!$B$4),"Yes","No")))</f>
        <v/>
      </c>
      <c r="L281" s="22" t="str">
        <f>IF(NOT(COUNTA(A281:I281)&gt;0),"",IF(LEN(A281)=0,"Check ID",IF(SUMPRODUCT(--($A$2:$A$501=A281))&gt;1,"Duplicate ID",IF(OR(LEN(B281)=0,LEN(C281)=0,LEN(E281)=0,NOT(OR(D281="Mechanical",D281="Electrical",D281="Plumbing",D281="Controls",D281="Other")),NOT(AND(ISNUMBER(F281),F281&gt;=DATE(1950,1,1),F281&lt;=DATE(2099,12,31))),NOT(AND(ISNUMBER(G281),G281&gt;=DATE(1950,1,1),G281&lt;=DATE(2099,12,31))),NOT(OR(H281="Open",H281="Ready for review",H281="Closed")),IF(AND(AND(ISNUMBER(F281),F281&gt;=DATE(1950,1,1),F281&lt;=DATE(2099,12,31)),AND(ISNUMBER(G281),G281&gt;=DATE(1950,1,1),G281&lt;=DATE(2099,12,31))),G281&lt;F281,FALSE),AND(H281="Closed",LEN(I281)=0),AND(LEN(I281)&gt;0,NOT(AND(ISNUMBER(I281),I281&gt;=DATE(1950,1,1),I281&lt;=DATE(2099,12,31)))),IF(AND(AND(ISNUMBER(I281),I281&gt;=DATE(1950,1,1),I281&lt;=DATE(2099,12,31)),AND(ISNUMBER(F281),F281&gt;=DATE(1950,1,1),F281&lt;=DATE(2099,12,31))),I281&lt;F281,FALSE)),"Check inputs","OK"))))</f>
        <v/>
      </c>
    </row>
    <row r="282" spans="1:12" x14ac:dyDescent="0.25">
      <c r="A282" s="16"/>
      <c r="B282" s="18"/>
      <c r="C282" s="18"/>
      <c r="D282" s="16"/>
      <c r="E282" s="16"/>
      <c r="F282" s="17"/>
      <c r="G282" s="17"/>
      <c r="H282" s="16"/>
      <c r="I282" s="17"/>
      <c r="J282" s="20" t="str">
        <f>IF(NOT(COUNTA(A282:I282)&gt;0),"",IF(NOT(AND(ISNUMBER(F282),F282&gt;=DATE(1950,1,1),F282&lt;=DATE(2099,12,31))),"",IF(H282="Closed",IF(AND(ISNUMBER(I282),I282&gt;=DATE(1950,1,1),I282&lt;=DATE(2099,12,31)),I282-F282,""),IF(AND(ISNUMBER(Dashboard!$B$4),Dashboard!$B$4&gt;=DATE(1950,1,1),Dashboard!$B$4&lt;=DATE(2099,12,31)),Dashboard!$B$4-F282,""))))</f>
        <v/>
      </c>
      <c r="K282" s="22" t="str">
        <f>IF(NOT(COUNTA(A282:I282)&gt;0),"",IF(OR(NOT(AND(ISNUMBER(G282),G282&gt;=DATE(1950,1,1),G282&lt;=DATE(2099,12,31))),NOT(AND(ISNUMBER(Dashboard!$B$4),Dashboard!$B$4&gt;=DATE(1950,1,1),Dashboard!$B$4&lt;=DATE(2099,12,31)))),"",IF(AND(H282&lt;&gt;"Closed",G282&lt;Dashboard!$B$4),"Yes","No")))</f>
        <v/>
      </c>
      <c r="L282" s="22" t="str">
        <f>IF(NOT(COUNTA(A282:I282)&gt;0),"",IF(LEN(A282)=0,"Check ID",IF(SUMPRODUCT(--($A$2:$A$501=A282))&gt;1,"Duplicate ID",IF(OR(LEN(B282)=0,LEN(C282)=0,LEN(E282)=0,NOT(OR(D282="Mechanical",D282="Electrical",D282="Plumbing",D282="Controls",D282="Other")),NOT(AND(ISNUMBER(F282),F282&gt;=DATE(1950,1,1),F282&lt;=DATE(2099,12,31))),NOT(AND(ISNUMBER(G282),G282&gt;=DATE(1950,1,1),G282&lt;=DATE(2099,12,31))),NOT(OR(H282="Open",H282="Ready for review",H282="Closed")),IF(AND(AND(ISNUMBER(F282),F282&gt;=DATE(1950,1,1),F282&lt;=DATE(2099,12,31)),AND(ISNUMBER(G282),G282&gt;=DATE(1950,1,1),G282&lt;=DATE(2099,12,31))),G282&lt;F282,FALSE),AND(H282="Closed",LEN(I282)=0),AND(LEN(I282)&gt;0,NOT(AND(ISNUMBER(I282),I282&gt;=DATE(1950,1,1),I282&lt;=DATE(2099,12,31)))),IF(AND(AND(ISNUMBER(I282),I282&gt;=DATE(1950,1,1),I282&lt;=DATE(2099,12,31)),AND(ISNUMBER(F282),F282&gt;=DATE(1950,1,1),F282&lt;=DATE(2099,12,31))),I282&lt;F282,FALSE)),"Check inputs","OK"))))</f>
        <v/>
      </c>
    </row>
    <row r="283" spans="1:12" x14ac:dyDescent="0.25">
      <c r="A283" s="16"/>
      <c r="B283" s="18"/>
      <c r="C283" s="18"/>
      <c r="D283" s="16"/>
      <c r="E283" s="16"/>
      <c r="F283" s="17"/>
      <c r="G283" s="17"/>
      <c r="H283" s="16"/>
      <c r="I283" s="17"/>
      <c r="J283" s="20" t="str">
        <f>IF(NOT(COUNTA(A283:I283)&gt;0),"",IF(NOT(AND(ISNUMBER(F283),F283&gt;=DATE(1950,1,1),F283&lt;=DATE(2099,12,31))),"",IF(H283="Closed",IF(AND(ISNUMBER(I283),I283&gt;=DATE(1950,1,1),I283&lt;=DATE(2099,12,31)),I283-F283,""),IF(AND(ISNUMBER(Dashboard!$B$4),Dashboard!$B$4&gt;=DATE(1950,1,1),Dashboard!$B$4&lt;=DATE(2099,12,31)),Dashboard!$B$4-F283,""))))</f>
        <v/>
      </c>
      <c r="K283" s="22" t="str">
        <f>IF(NOT(COUNTA(A283:I283)&gt;0),"",IF(OR(NOT(AND(ISNUMBER(G283),G283&gt;=DATE(1950,1,1),G283&lt;=DATE(2099,12,31))),NOT(AND(ISNUMBER(Dashboard!$B$4),Dashboard!$B$4&gt;=DATE(1950,1,1),Dashboard!$B$4&lt;=DATE(2099,12,31)))),"",IF(AND(H283&lt;&gt;"Closed",G283&lt;Dashboard!$B$4),"Yes","No")))</f>
        <v/>
      </c>
      <c r="L283" s="22" t="str">
        <f>IF(NOT(COUNTA(A283:I283)&gt;0),"",IF(LEN(A283)=0,"Check ID",IF(SUMPRODUCT(--($A$2:$A$501=A283))&gt;1,"Duplicate ID",IF(OR(LEN(B283)=0,LEN(C283)=0,LEN(E283)=0,NOT(OR(D283="Mechanical",D283="Electrical",D283="Plumbing",D283="Controls",D283="Other")),NOT(AND(ISNUMBER(F283),F283&gt;=DATE(1950,1,1),F283&lt;=DATE(2099,12,31))),NOT(AND(ISNUMBER(G283),G283&gt;=DATE(1950,1,1),G283&lt;=DATE(2099,12,31))),NOT(OR(H283="Open",H283="Ready for review",H283="Closed")),IF(AND(AND(ISNUMBER(F283),F283&gt;=DATE(1950,1,1),F283&lt;=DATE(2099,12,31)),AND(ISNUMBER(G283),G283&gt;=DATE(1950,1,1),G283&lt;=DATE(2099,12,31))),G283&lt;F283,FALSE),AND(H283="Closed",LEN(I283)=0),AND(LEN(I283)&gt;0,NOT(AND(ISNUMBER(I283),I283&gt;=DATE(1950,1,1),I283&lt;=DATE(2099,12,31)))),IF(AND(AND(ISNUMBER(I283),I283&gt;=DATE(1950,1,1),I283&lt;=DATE(2099,12,31)),AND(ISNUMBER(F283),F283&gt;=DATE(1950,1,1),F283&lt;=DATE(2099,12,31))),I283&lt;F283,FALSE)),"Check inputs","OK"))))</f>
        <v/>
      </c>
    </row>
    <row r="284" spans="1:12" x14ac:dyDescent="0.25">
      <c r="A284" s="16"/>
      <c r="B284" s="18"/>
      <c r="C284" s="18"/>
      <c r="D284" s="16"/>
      <c r="E284" s="16"/>
      <c r="F284" s="17"/>
      <c r="G284" s="17"/>
      <c r="H284" s="16"/>
      <c r="I284" s="17"/>
      <c r="J284" s="20" t="str">
        <f>IF(NOT(COUNTA(A284:I284)&gt;0),"",IF(NOT(AND(ISNUMBER(F284),F284&gt;=DATE(1950,1,1),F284&lt;=DATE(2099,12,31))),"",IF(H284="Closed",IF(AND(ISNUMBER(I284),I284&gt;=DATE(1950,1,1),I284&lt;=DATE(2099,12,31)),I284-F284,""),IF(AND(ISNUMBER(Dashboard!$B$4),Dashboard!$B$4&gt;=DATE(1950,1,1),Dashboard!$B$4&lt;=DATE(2099,12,31)),Dashboard!$B$4-F284,""))))</f>
        <v/>
      </c>
      <c r="K284" s="22" t="str">
        <f>IF(NOT(COUNTA(A284:I284)&gt;0),"",IF(OR(NOT(AND(ISNUMBER(G284),G284&gt;=DATE(1950,1,1),G284&lt;=DATE(2099,12,31))),NOT(AND(ISNUMBER(Dashboard!$B$4),Dashboard!$B$4&gt;=DATE(1950,1,1),Dashboard!$B$4&lt;=DATE(2099,12,31)))),"",IF(AND(H284&lt;&gt;"Closed",G284&lt;Dashboard!$B$4),"Yes","No")))</f>
        <v/>
      </c>
      <c r="L284" s="22" t="str">
        <f>IF(NOT(COUNTA(A284:I284)&gt;0),"",IF(LEN(A284)=0,"Check ID",IF(SUMPRODUCT(--($A$2:$A$501=A284))&gt;1,"Duplicate ID",IF(OR(LEN(B284)=0,LEN(C284)=0,LEN(E284)=0,NOT(OR(D284="Mechanical",D284="Electrical",D284="Plumbing",D284="Controls",D284="Other")),NOT(AND(ISNUMBER(F284),F284&gt;=DATE(1950,1,1),F284&lt;=DATE(2099,12,31))),NOT(AND(ISNUMBER(G284),G284&gt;=DATE(1950,1,1),G284&lt;=DATE(2099,12,31))),NOT(OR(H284="Open",H284="Ready for review",H284="Closed")),IF(AND(AND(ISNUMBER(F284),F284&gt;=DATE(1950,1,1),F284&lt;=DATE(2099,12,31)),AND(ISNUMBER(G284),G284&gt;=DATE(1950,1,1),G284&lt;=DATE(2099,12,31))),G284&lt;F284,FALSE),AND(H284="Closed",LEN(I284)=0),AND(LEN(I284)&gt;0,NOT(AND(ISNUMBER(I284),I284&gt;=DATE(1950,1,1),I284&lt;=DATE(2099,12,31)))),IF(AND(AND(ISNUMBER(I284),I284&gt;=DATE(1950,1,1),I284&lt;=DATE(2099,12,31)),AND(ISNUMBER(F284),F284&gt;=DATE(1950,1,1),F284&lt;=DATE(2099,12,31))),I284&lt;F284,FALSE)),"Check inputs","OK"))))</f>
        <v/>
      </c>
    </row>
    <row r="285" spans="1:12" x14ac:dyDescent="0.25">
      <c r="A285" s="16"/>
      <c r="B285" s="18"/>
      <c r="C285" s="18"/>
      <c r="D285" s="16"/>
      <c r="E285" s="16"/>
      <c r="F285" s="17"/>
      <c r="G285" s="17"/>
      <c r="H285" s="16"/>
      <c r="I285" s="17"/>
      <c r="J285" s="20" t="str">
        <f>IF(NOT(COUNTA(A285:I285)&gt;0),"",IF(NOT(AND(ISNUMBER(F285),F285&gt;=DATE(1950,1,1),F285&lt;=DATE(2099,12,31))),"",IF(H285="Closed",IF(AND(ISNUMBER(I285),I285&gt;=DATE(1950,1,1),I285&lt;=DATE(2099,12,31)),I285-F285,""),IF(AND(ISNUMBER(Dashboard!$B$4),Dashboard!$B$4&gt;=DATE(1950,1,1),Dashboard!$B$4&lt;=DATE(2099,12,31)),Dashboard!$B$4-F285,""))))</f>
        <v/>
      </c>
      <c r="K285" s="22" t="str">
        <f>IF(NOT(COUNTA(A285:I285)&gt;0),"",IF(OR(NOT(AND(ISNUMBER(G285),G285&gt;=DATE(1950,1,1),G285&lt;=DATE(2099,12,31))),NOT(AND(ISNUMBER(Dashboard!$B$4),Dashboard!$B$4&gt;=DATE(1950,1,1),Dashboard!$B$4&lt;=DATE(2099,12,31)))),"",IF(AND(H285&lt;&gt;"Closed",G285&lt;Dashboard!$B$4),"Yes","No")))</f>
        <v/>
      </c>
      <c r="L285" s="22" t="str">
        <f>IF(NOT(COUNTA(A285:I285)&gt;0),"",IF(LEN(A285)=0,"Check ID",IF(SUMPRODUCT(--($A$2:$A$501=A285))&gt;1,"Duplicate ID",IF(OR(LEN(B285)=0,LEN(C285)=0,LEN(E285)=0,NOT(OR(D285="Mechanical",D285="Electrical",D285="Plumbing",D285="Controls",D285="Other")),NOT(AND(ISNUMBER(F285),F285&gt;=DATE(1950,1,1),F285&lt;=DATE(2099,12,31))),NOT(AND(ISNUMBER(G285),G285&gt;=DATE(1950,1,1),G285&lt;=DATE(2099,12,31))),NOT(OR(H285="Open",H285="Ready for review",H285="Closed")),IF(AND(AND(ISNUMBER(F285),F285&gt;=DATE(1950,1,1),F285&lt;=DATE(2099,12,31)),AND(ISNUMBER(G285),G285&gt;=DATE(1950,1,1),G285&lt;=DATE(2099,12,31))),G285&lt;F285,FALSE),AND(H285="Closed",LEN(I285)=0),AND(LEN(I285)&gt;0,NOT(AND(ISNUMBER(I285),I285&gt;=DATE(1950,1,1),I285&lt;=DATE(2099,12,31)))),IF(AND(AND(ISNUMBER(I285),I285&gt;=DATE(1950,1,1),I285&lt;=DATE(2099,12,31)),AND(ISNUMBER(F285),F285&gt;=DATE(1950,1,1),F285&lt;=DATE(2099,12,31))),I285&lt;F285,FALSE)),"Check inputs","OK"))))</f>
        <v/>
      </c>
    </row>
    <row r="286" spans="1:12" x14ac:dyDescent="0.25">
      <c r="A286" s="16"/>
      <c r="B286" s="18"/>
      <c r="C286" s="18"/>
      <c r="D286" s="16"/>
      <c r="E286" s="16"/>
      <c r="F286" s="17"/>
      <c r="G286" s="17"/>
      <c r="H286" s="16"/>
      <c r="I286" s="17"/>
      <c r="J286" s="20" t="str">
        <f>IF(NOT(COUNTA(A286:I286)&gt;0),"",IF(NOT(AND(ISNUMBER(F286),F286&gt;=DATE(1950,1,1),F286&lt;=DATE(2099,12,31))),"",IF(H286="Closed",IF(AND(ISNUMBER(I286),I286&gt;=DATE(1950,1,1),I286&lt;=DATE(2099,12,31)),I286-F286,""),IF(AND(ISNUMBER(Dashboard!$B$4),Dashboard!$B$4&gt;=DATE(1950,1,1),Dashboard!$B$4&lt;=DATE(2099,12,31)),Dashboard!$B$4-F286,""))))</f>
        <v/>
      </c>
      <c r="K286" s="22" t="str">
        <f>IF(NOT(COUNTA(A286:I286)&gt;0),"",IF(OR(NOT(AND(ISNUMBER(G286),G286&gt;=DATE(1950,1,1),G286&lt;=DATE(2099,12,31))),NOT(AND(ISNUMBER(Dashboard!$B$4),Dashboard!$B$4&gt;=DATE(1950,1,1),Dashboard!$B$4&lt;=DATE(2099,12,31)))),"",IF(AND(H286&lt;&gt;"Closed",G286&lt;Dashboard!$B$4),"Yes","No")))</f>
        <v/>
      </c>
      <c r="L286" s="22" t="str">
        <f>IF(NOT(COUNTA(A286:I286)&gt;0),"",IF(LEN(A286)=0,"Check ID",IF(SUMPRODUCT(--($A$2:$A$501=A286))&gt;1,"Duplicate ID",IF(OR(LEN(B286)=0,LEN(C286)=0,LEN(E286)=0,NOT(OR(D286="Mechanical",D286="Electrical",D286="Plumbing",D286="Controls",D286="Other")),NOT(AND(ISNUMBER(F286),F286&gt;=DATE(1950,1,1),F286&lt;=DATE(2099,12,31))),NOT(AND(ISNUMBER(G286),G286&gt;=DATE(1950,1,1),G286&lt;=DATE(2099,12,31))),NOT(OR(H286="Open",H286="Ready for review",H286="Closed")),IF(AND(AND(ISNUMBER(F286),F286&gt;=DATE(1950,1,1),F286&lt;=DATE(2099,12,31)),AND(ISNUMBER(G286),G286&gt;=DATE(1950,1,1),G286&lt;=DATE(2099,12,31))),G286&lt;F286,FALSE),AND(H286="Closed",LEN(I286)=0),AND(LEN(I286)&gt;0,NOT(AND(ISNUMBER(I286),I286&gt;=DATE(1950,1,1),I286&lt;=DATE(2099,12,31)))),IF(AND(AND(ISNUMBER(I286),I286&gt;=DATE(1950,1,1),I286&lt;=DATE(2099,12,31)),AND(ISNUMBER(F286),F286&gt;=DATE(1950,1,1),F286&lt;=DATE(2099,12,31))),I286&lt;F286,FALSE)),"Check inputs","OK"))))</f>
        <v/>
      </c>
    </row>
    <row r="287" spans="1:12" x14ac:dyDescent="0.25">
      <c r="A287" s="16"/>
      <c r="B287" s="18"/>
      <c r="C287" s="18"/>
      <c r="D287" s="16"/>
      <c r="E287" s="16"/>
      <c r="F287" s="17"/>
      <c r="G287" s="17"/>
      <c r="H287" s="16"/>
      <c r="I287" s="17"/>
      <c r="J287" s="20" t="str">
        <f>IF(NOT(COUNTA(A287:I287)&gt;0),"",IF(NOT(AND(ISNUMBER(F287),F287&gt;=DATE(1950,1,1),F287&lt;=DATE(2099,12,31))),"",IF(H287="Closed",IF(AND(ISNUMBER(I287),I287&gt;=DATE(1950,1,1),I287&lt;=DATE(2099,12,31)),I287-F287,""),IF(AND(ISNUMBER(Dashboard!$B$4),Dashboard!$B$4&gt;=DATE(1950,1,1),Dashboard!$B$4&lt;=DATE(2099,12,31)),Dashboard!$B$4-F287,""))))</f>
        <v/>
      </c>
      <c r="K287" s="22" t="str">
        <f>IF(NOT(COUNTA(A287:I287)&gt;0),"",IF(OR(NOT(AND(ISNUMBER(G287),G287&gt;=DATE(1950,1,1),G287&lt;=DATE(2099,12,31))),NOT(AND(ISNUMBER(Dashboard!$B$4),Dashboard!$B$4&gt;=DATE(1950,1,1),Dashboard!$B$4&lt;=DATE(2099,12,31)))),"",IF(AND(H287&lt;&gt;"Closed",G287&lt;Dashboard!$B$4),"Yes","No")))</f>
        <v/>
      </c>
      <c r="L287" s="22" t="str">
        <f>IF(NOT(COUNTA(A287:I287)&gt;0),"",IF(LEN(A287)=0,"Check ID",IF(SUMPRODUCT(--($A$2:$A$501=A287))&gt;1,"Duplicate ID",IF(OR(LEN(B287)=0,LEN(C287)=0,LEN(E287)=0,NOT(OR(D287="Mechanical",D287="Electrical",D287="Plumbing",D287="Controls",D287="Other")),NOT(AND(ISNUMBER(F287),F287&gt;=DATE(1950,1,1),F287&lt;=DATE(2099,12,31))),NOT(AND(ISNUMBER(G287),G287&gt;=DATE(1950,1,1),G287&lt;=DATE(2099,12,31))),NOT(OR(H287="Open",H287="Ready for review",H287="Closed")),IF(AND(AND(ISNUMBER(F287),F287&gt;=DATE(1950,1,1),F287&lt;=DATE(2099,12,31)),AND(ISNUMBER(G287),G287&gt;=DATE(1950,1,1),G287&lt;=DATE(2099,12,31))),G287&lt;F287,FALSE),AND(H287="Closed",LEN(I287)=0),AND(LEN(I287)&gt;0,NOT(AND(ISNUMBER(I287),I287&gt;=DATE(1950,1,1),I287&lt;=DATE(2099,12,31)))),IF(AND(AND(ISNUMBER(I287),I287&gt;=DATE(1950,1,1),I287&lt;=DATE(2099,12,31)),AND(ISNUMBER(F287),F287&gt;=DATE(1950,1,1),F287&lt;=DATE(2099,12,31))),I287&lt;F287,FALSE)),"Check inputs","OK"))))</f>
        <v/>
      </c>
    </row>
    <row r="288" spans="1:12" x14ac:dyDescent="0.25">
      <c r="A288" s="16"/>
      <c r="B288" s="18"/>
      <c r="C288" s="18"/>
      <c r="D288" s="16"/>
      <c r="E288" s="16"/>
      <c r="F288" s="17"/>
      <c r="G288" s="17"/>
      <c r="H288" s="16"/>
      <c r="I288" s="17"/>
      <c r="J288" s="20" t="str">
        <f>IF(NOT(COUNTA(A288:I288)&gt;0),"",IF(NOT(AND(ISNUMBER(F288),F288&gt;=DATE(1950,1,1),F288&lt;=DATE(2099,12,31))),"",IF(H288="Closed",IF(AND(ISNUMBER(I288),I288&gt;=DATE(1950,1,1),I288&lt;=DATE(2099,12,31)),I288-F288,""),IF(AND(ISNUMBER(Dashboard!$B$4),Dashboard!$B$4&gt;=DATE(1950,1,1),Dashboard!$B$4&lt;=DATE(2099,12,31)),Dashboard!$B$4-F288,""))))</f>
        <v/>
      </c>
      <c r="K288" s="22" t="str">
        <f>IF(NOT(COUNTA(A288:I288)&gt;0),"",IF(OR(NOT(AND(ISNUMBER(G288),G288&gt;=DATE(1950,1,1),G288&lt;=DATE(2099,12,31))),NOT(AND(ISNUMBER(Dashboard!$B$4),Dashboard!$B$4&gt;=DATE(1950,1,1),Dashboard!$B$4&lt;=DATE(2099,12,31)))),"",IF(AND(H288&lt;&gt;"Closed",G288&lt;Dashboard!$B$4),"Yes","No")))</f>
        <v/>
      </c>
      <c r="L288" s="22" t="str">
        <f>IF(NOT(COUNTA(A288:I288)&gt;0),"",IF(LEN(A288)=0,"Check ID",IF(SUMPRODUCT(--($A$2:$A$501=A288))&gt;1,"Duplicate ID",IF(OR(LEN(B288)=0,LEN(C288)=0,LEN(E288)=0,NOT(OR(D288="Mechanical",D288="Electrical",D288="Plumbing",D288="Controls",D288="Other")),NOT(AND(ISNUMBER(F288),F288&gt;=DATE(1950,1,1),F288&lt;=DATE(2099,12,31))),NOT(AND(ISNUMBER(G288),G288&gt;=DATE(1950,1,1),G288&lt;=DATE(2099,12,31))),NOT(OR(H288="Open",H288="Ready for review",H288="Closed")),IF(AND(AND(ISNUMBER(F288),F288&gt;=DATE(1950,1,1),F288&lt;=DATE(2099,12,31)),AND(ISNUMBER(G288),G288&gt;=DATE(1950,1,1),G288&lt;=DATE(2099,12,31))),G288&lt;F288,FALSE),AND(H288="Closed",LEN(I288)=0),AND(LEN(I288)&gt;0,NOT(AND(ISNUMBER(I288),I288&gt;=DATE(1950,1,1),I288&lt;=DATE(2099,12,31)))),IF(AND(AND(ISNUMBER(I288),I288&gt;=DATE(1950,1,1),I288&lt;=DATE(2099,12,31)),AND(ISNUMBER(F288),F288&gt;=DATE(1950,1,1),F288&lt;=DATE(2099,12,31))),I288&lt;F288,FALSE)),"Check inputs","OK"))))</f>
        <v/>
      </c>
    </row>
    <row r="289" spans="1:12" x14ac:dyDescent="0.25">
      <c r="A289" s="16"/>
      <c r="B289" s="18"/>
      <c r="C289" s="18"/>
      <c r="D289" s="16"/>
      <c r="E289" s="16"/>
      <c r="F289" s="17"/>
      <c r="G289" s="17"/>
      <c r="H289" s="16"/>
      <c r="I289" s="17"/>
      <c r="J289" s="20" t="str">
        <f>IF(NOT(COUNTA(A289:I289)&gt;0),"",IF(NOT(AND(ISNUMBER(F289),F289&gt;=DATE(1950,1,1),F289&lt;=DATE(2099,12,31))),"",IF(H289="Closed",IF(AND(ISNUMBER(I289),I289&gt;=DATE(1950,1,1),I289&lt;=DATE(2099,12,31)),I289-F289,""),IF(AND(ISNUMBER(Dashboard!$B$4),Dashboard!$B$4&gt;=DATE(1950,1,1),Dashboard!$B$4&lt;=DATE(2099,12,31)),Dashboard!$B$4-F289,""))))</f>
        <v/>
      </c>
      <c r="K289" s="22" t="str">
        <f>IF(NOT(COUNTA(A289:I289)&gt;0),"",IF(OR(NOT(AND(ISNUMBER(G289),G289&gt;=DATE(1950,1,1),G289&lt;=DATE(2099,12,31))),NOT(AND(ISNUMBER(Dashboard!$B$4),Dashboard!$B$4&gt;=DATE(1950,1,1),Dashboard!$B$4&lt;=DATE(2099,12,31)))),"",IF(AND(H289&lt;&gt;"Closed",G289&lt;Dashboard!$B$4),"Yes","No")))</f>
        <v/>
      </c>
      <c r="L289" s="22" t="str">
        <f>IF(NOT(COUNTA(A289:I289)&gt;0),"",IF(LEN(A289)=0,"Check ID",IF(SUMPRODUCT(--($A$2:$A$501=A289))&gt;1,"Duplicate ID",IF(OR(LEN(B289)=0,LEN(C289)=0,LEN(E289)=0,NOT(OR(D289="Mechanical",D289="Electrical",D289="Plumbing",D289="Controls",D289="Other")),NOT(AND(ISNUMBER(F289),F289&gt;=DATE(1950,1,1),F289&lt;=DATE(2099,12,31))),NOT(AND(ISNUMBER(G289),G289&gt;=DATE(1950,1,1),G289&lt;=DATE(2099,12,31))),NOT(OR(H289="Open",H289="Ready for review",H289="Closed")),IF(AND(AND(ISNUMBER(F289),F289&gt;=DATE(1950,1,1),F289&lt;=DATE(2099,12,31)),AND(ISNUMBER(G289),G289&gt;=DATE(1950,1,1),G289&lt;=DATE(2099,12,31))),G289&lt;F289,FALSE),AND(H289="Closed",LEN(I289)=0),AND(LEN(I289)&gt;0,NOT(AND(ISNUMBER(I289),I289&gt;=DATE(1950,1,1),I289&lt;=DATE(2099,12,31)))),IF(AND(AND(ISNUMBER(I289),I289&gt;=DATE(1950,1,1),I289&lt;=DATE(2099,12,31)),AND(ISNUMBER(F289),F289&gt;=DATE(1950,1,1),F289&lt;=DATE(2099,12,31))),I289&lt;F289,FALSE)),"Check inputs","OK"))))</f>
        <v/>
      </c>
    </row>
    <row r="290" spans="1:12" x14ac:dyDescent="0.25">
      <c r="A290" s="16"/>
      <c r="B290" s="18"/>
      <c r="C290" s="18"/>
      <c r="D290" s="16"/>
      <c r="E290" s="16"/>
      <c r="F290" s="17"/>
      <c r="G290" s="17"/>
      <c r="H290" s="16"/>
      <c r="I290" s="17"/>
      <c r="J290" s="20" t="str">
        <f>IF(NOT(COUNTA(A290:I290)&gt;0),"",IF(NOT(AND(ISNUMBER(F290),F290&gt;=DATE(1950,1,1),F290&lt;=DATE(2099,12,31))),"",IF(H290="Closed",IF(AND(ISNUMBER(I290),I290&gt;=DATE(1950,1,1),I290&lt;=DATE(2099,12,31)),I290-F290,""),IF(AND(ISNUMBER(Dashboard!$B$4),Dashboard!$B$4&gt;=DATE(1950,1,1),Dashboard!$B$4&lt;=DATE(2099,12,31)),Dashboard!$B$4-F290,""))))</f>
        <v/>
      </c>
      <c r="K290" s="22" t="str">
        <f>IF(NOT(COUNTA(A290:I290)&gt;0),"",IF(OR(NOT(AND(ISNUMBER(G290),G290&gt;=DATE(1950,1,1),G290&lt;=DATE(2099,12,31))),NOT(AND(ISNUMBER(Dashboard!$B$4),Dashboard!$B$4&gt;=DATE(1950,1,1),Dashboard!$B$4&lt;=DATE(2099,12,31)))),"",IF(AND(H290&lt;&gt;"Closed",G290&lt;Dashboard!$B$4),"Yes","No")))</f>
        <v/>
      </c>
      <c r="L290" s="22" t="str">
        <f>IF(NOT(COUNTA(A290:I290)&gt;0),"",IF(LEN(A290)=0,"Check ID",IF(SUMPRODUCT(--($A$2:$A$501=A290))&gt;1,"Duplicate ID",IF(OR(LEN(B290)=0,LEN(C290)=0,LEN(E290)=0,NOT(OR(D290="Mechanical",D290="Electrical",D290="Plumbing",D290="Controls",D290="Other")),NOT(AND(ISNUMBER(F290),F290&gt;=DATE(1950,1,1),F290&lt;=DATE(2099,12,31))),NOT(AND(ISNUMBER(G290),G290&gt;=DATE(1950,1,1),G290&lt;=DATE(2099,12,31))),NOT(OR(H290="Open",H290="Ready for review",H290="Closed")),IF(AND(AND(ISNUMBER(F290),F290&gt;=DATE(1950,1,1),F290&lt;=DATE(2099,12,31)),AND(ISNUMBER(G290),G290&gt;=DATE(1950,1,1),G290&lt;=DATE(2099,12,31))),G290&lt;F290,FALSE),AND(H290="Closed",LEN(I290)=0),AND(LEN(I290)&gt;0,NOT(AND(ISNUMBER(I290),I290&gt;=DATE(1950,1,1),I290&lt;=DATE(2099,12,31)))),IF(AND(AND(ISNUMBER(I290),I290&gt;=DATE(1950,1,1),I290&lt;=DATE(2099,12,31)),AND(ISNUMBER(F290),F290&gt;=DATE(1950,1,1),F290&lt;=DATE(2099,12,31))),I290&lt;F290,FALSE)),"Check inputs","OK"))))</f>
        <v/>
      </c>
    </row>
    <row r="291" spans="1:12" x14ac:dyDescent="0.25">
      <c r="A291" s="16"/>
      <c r="B291" s="18"/>
      <c r="C291" s="18"/>
      <c r="D291" s="16"/>
      <c r="E291" s="16"/>
      <c r="F291" s="17"/>
      <c r="G291" s="17"/>
      <c r="H291" s="16"/>
      <c r="I291" s="17"/>
      <c r="J291" s="20" t="str">
        <f>IF(NOT(COUNTA(A291:I291)&gt;0),"",IF(NOT(AND(ISNUMBER(F291),F291&gt;=DATE(1950,1,1),F291&lt;=DATE(2099,12,31))),"",IF(H291="Closed",IF(AND(ISNUMBER(I291),I291&gt;=DATE(1950,1,1),I291&lt;=DATE(2099,12,31)),I291-F291,""),IF(AND(ISNUMBER(Dashboard!$B$4),Dashboard!$B$4&gt;=DATE(1950,1,1),Dashboard!$B$4&lt;=DATE(2099,12,31)),Dashboard!$B$4-F291,""))))</f>
        <v/>
      </c>
      <c r="K291" s="22" t="str">
        <f>IF(NOT(COUNTA(A291:I291)&gt;0),"",IF(OR(NOT(AND(ISNUMBER(G291),G291&gt;=DATE(1950,1,1),G291&lt;=DATE(2099,12,31))),NOT(AND(ISNUMBER(Dashboard!$B$4),Dashboard!$B$4&gt;=DATE(1950,1,1),Dashboard!$B$4&lt;=DATE(2099,12,31)))),"",IF(AND(H291&lt;&gt;"Closed",G291&lt;Dashboard!$B$4),"Yes","No")))</f>
        <v/>
      </c>
      <c r="L291" s="22" t="str">
        <f>IF(NOT(COUNTA(A291:I291)&gt;0),"",IF(LEN(A291)=0,"Check ID",IF(SUMPRODUCT(--($A$2:$A$501=A291))&gt;1,"Duplicate ID",IF(OR(LEN(B291)=0,LEN(C291)=0,LEN(E291)=0,NOT(OR(D291="Mechanical",D291="Electrical",D291="Plumbing",D291="Controls",D291="Other")),NOT(AND(ISNUMBER(F291),F291&gt;=DATE(1950,1,1),F291&lt;=DATE(2099,12,31))),NOT(AND(ISNUMBER(G291),G291&gt;=DATE(1950,1,1),G291&lt;=DATE(2099,12,31))),NOT(OR(H291="Open",H291="Ready for review",H291="Closed")),IF(AND(AND(ISNUMBER(F291),F291&gt;=DATE(1950,1,1),F291&lt;=DATE(2099,12,31)),AND(ISNUMBER(G291),G291&gt;=DATE(1950,1,1),G291&lt;=DATE(2099,12,31))),G291&lt;F291,FALSE),AND(H291="Closed",LEN(I291)=0),AND(LEN(I291)&gt;0,NOT(AND(ISNUMBER(I291),I291&gt;=DATE(1950,1,1),I291&lt;=DATE(2099,12,31)))),IF(AND(AND(ISNUMBER(I291),I291&gt;=DATE(1950,1,1),I291&lt;=DATE(2099,12,31)),AND(ISNUMBER(F291),F291&gt;=DATE(1950,1,1),F291&lt;=DATE(2099,12,31))),I291&lt;F291,FALSE)),"Check inputs","OK"))))</f>
        <v/>
      </c>
    </row>
    <row r="292" spans="1:12" x14ac:dyDescent="0.25">
      <c r="A292" s="16"/>
      <c r="B292" s="18"/>
      <c r="C292" s="18"/>
      <c r="D292" s="16"/>
      <c r="E292" s="16"/>
      <c r="F292" s="17"/>
      <c r="G292" s="17"/>
      <c r="H292" s="16"/>
      <c r="I292" s="17"/>
      <c r="J292" s="20" t="str">
        <f>IF(NOT(COUNTA(A292:I292)&gt;0),"",IF(NOT(AND(ISNUMBER(F292),F292&gt;=DATE(1950,1,1),F292&lt;=DATE(2099,12,31))),"",IF(H292="Closed",IF(AND(ISNUMBER(I292),I292&gt;=DATE(1950,1,1),I292&lt;=DATE(2099,12,31)),I292-F292,""),IF(AND(ISNUMBER(Dashboard!$B$4),Dashboard!$B$4&gt;=DATE(1950,1,1),Dashboard!$B$4&lt;=DATE(2099,12,31)),Dashboard!$B$4-F292,""))))</f>
        <v/>
      </c>
      <c r="K292" s="22" t="str">
        <f>IF(NOT(COUNTA(A292:I292)&gt;0),"",IF(OR(NOT(AND(ISNUMBER(G292),G292&gt;=DATE(1950,1,1),G292&lt;=DATE(2099,12,31))),NOT(AND(ISNUMBER(Dashboard!$B$4),Dashboard!$B$4&gt;=DATE(1950,1,1),Dashboard!$B$4&lt;=DATE(2099,12,31)))),"",IF(AND(H292&lt;&gt;"Closed",G292&lt;Dashboard!$B$4),"Yes","No")))</f>
        <v/>
      </c>
      <c r="L292" s="22" t="str">
        <f>IF(NOT(COUNTA(A292:I292)&gt;0),"",IF(LEN(A292)=0,"Check ID",IF(SUMPRODUCT(--($A$2:$A$501=A292))&gt;1,"Duplicate ID",IF(OR(LEN(B292)=0,LEN(C292)=0,LEN(E292)=0,NOT(OR(D292="Mechanical",D292="Electrical",D292="Plumbing",D292="Controls",D292="Other")),NOT(AND(ISNUMBER(F292),F292&gt;=DATE(1950,1,1),F292&lt;=DATE(2099,12,31))),NOT(AND(ISNUMBER(G292),G292&gt;=DATE(1950,1,1),G292&lt;=DATE(2099,12,31))),NOT(OR(H292="Open",H292="Ready for review",H292="Closed")),IF(AND(AND(ISNUMBER(F292),F292&gt;=DATE(1950,1,1),F292&lt;=DATE(2099,12,31)),AND(ISNUMBER(G292),G292&gt;=DATE(1950,1,1),G292&lt;=DATE(2099,12,31))),G292&lt;F292,FALSE),AND(H292="Closed",LEN(I292)=0),AND(LEN(I292)&gt;0,NOT(AND(ISNUMBER(I292),I292&gt;=DATE(1950,1,1),I292&lt;=DATE(2099,12,31)))),IF(AND(AND(ISNUMBER(I292),I292&gt;=DATE(1950,1,1),I292&lt;=DATE(2099,12,31)),AND(ISNUMBER(F292),F292&gt;=DATE(1950,1,1),F292&lt;=DATE(2099,12,31))),I292&lt;F292,FALSE)),"Check inputs","OK"))))</f>
        <v/>
      </c>
    </row>
    <row r="293" spans="1:12" x14ac:dyDescent="0.25">
      <c r="A293" s="16"/>
      <c r="B293" s="18"/>
      <c r="C293" s="18"/>
      <c r="D293" s="16"/>
      <c r="E293" s="16"/>
      <c r="F293" s="17"/>
      <c r="G293" s="17"/>
      <c r="H293" s="16"/>
      <c r="I293" s="17"/>
      <c r="J293" s="20" t="str">
        <f>IF(NOT(COUNTA(A293:I293)&gt;0),"",IF(NOT(AND(ISNUMBER(F293),F293&gt;=DATE(1950,1,1),F293&lt;=DATE(2099,12,31))),"",IF(H293="Closed",IF(AND(ISNUMBER(I293),I293&gt;=DATE(1950,1,1),I293&lt;=DATE(2099,12,31)),I293-F293,""),IF(AND(ISNUMBER(Dashboard!$B$4),Dashboard!$B$4&gt;=DATE(1950,1,1),Dashboard!$B$4&lt;=DATE(2099,12,31)),Dashboard!$B$4-F293,""))))</f>
        <v/>
      </c>
      <c r="K293" s="22" t="str">
        <f>IF(NOT(COUNTA(A293:I293)&gt;0),"",IF(OR(NOT(AND(ISNUMBER(G293),G293&gt;=DATE(1950,1,1),G293&lt;=DATE(2099,12,31))),NOT(AND(ISNUMBER(Dashboard!$B$4),Dashboard!$B$4&gt;=DATE(1950,1,1),Dashboard!$B$4&lt;=DATE(2099,12,31)))),"",IF(AND(H293&lt;&gt;"Closed",G293&lt;Dashboard!$B$4),"Yes","No")))</f>
        <v/>
      </c>
      <c r="L293" s="22" t="str">
        <f>IF(NOT(COUNTA(A293:I293)&gt;0),"",IF(LEN(A293)=0,"Check ID",IF(SUMPRODUCT(--($A$2:$A$501=A293))&gt;1,"Duplicate ID",IF(OR(LEN(B293)=0,LEN(C293)=0,LEN(E293)=0,NOT(OR(D293="Mechanical",D293="Electrical",D293="Plumbing",D293="Controls",D293="Other")),NOT(AND(ISNUMBER(F293),F293&gt;=DATE(1950,1,1),F293&lt;=DATE(2099,12,31))),NOT(AND(ISNUMBER(G293),G293&gt;=DATE(1950,1,1),G293&lt;=DATE(2099,12,31))),NOT(OR(H293="Open",H293="Ready for review",H293="Closed")),IF(AND(AND(ISNUMBER(F293),F293&gt;=DATE(1950,1,1),F293&lt;=DATE(2099,12,31)),AND(ISNUMBER(G293),G293&gt;=DATE(1950,1,1),G293&lt;=DATE(2099,12,31))),G293&lt;F293,FALSE),AND(H293="Closed",LEN(I293)=0),AND(LEN(I293)&gt;0,NOT(AND(ISNUMBER(I293),I293&gt;=DATE(1950,1,1),I293&lt;=DATE(2099,12,31)))),IF(AND(AND(ISNUMBER(I293),I293&gt;=DATE(1950,1,1),I293&lt;=DATE(2099,12,31)),AND(ISNUMBER(F293),F293&gt;=DATE(1950,1,1),F293&lt;=DATE(2099,12,31))),I293&lt;F293,FALSE)),"Check inputs","OK"))))</f>
        <v/>
      </c>
    </row>
    <row r="294" spans="1:12" x14ac:dyDescent="0.25">
      <c r="A294" s="16"/>
      <c r="B294" s="18"/>
      <c r="C294" s="18"/>
      <c r="D294" s="16"/>
      <c r="E294" s="16"/>
      <c r="F294" s="17"/>
      <c r="G294" s="17"/>
      <c r="H294" s="16"/>
      <c r="I294" s="17"/>
      <c r="J294" s="20" t="str">
        <f>IF(NOT(COUNTA(A294:I294)&gt;0),"",IF(NOT(AND(ISNUMBER(F294),F294&gt;=DATE(1950,1,1),F294&lt;=DATE(2099,12,31))),"",IF(H294="Closed",IF(AND(ISNUMBER(I294),I294&gt;=DATE(1950,1,1),I294&lt;=DATE(2099,12,31)),I294-F294,""),IF(AND(ISNUMBER(Dashboard!$B$4),Dashboard!$B$4&gt;=DATE(1950,1,1),Dashboard!$B$4&lt;=DATE(2099,12,31)),Dashboard!$B$4-F294,""))))</f>
        <v/>
      </c>
      <c r="K294" s="22" t="str">
        <f>IF(NOT(COUNTA(A294:I294)&gt;0),"",IF(OR(NOT(AND(ISNUMBER(G294),G294&gt;=DATE(1950,1,1),G294&lt;=DATE(2099,12,31))),NOT(AND(ISNUMBER(Dashboard!$B$4),Dashboard!$B$4&gt;=DATE(1950,1,1),Dashboard!$B$4&lt;=DATE(2099,12,31)))),"",IF(AND(H294&lt;&gt;"Closed",G294&lt;Dashboard!$B$4),"Yes","No")))</f>
        <v/>
      </c>
      <c r="L294" s="22" t="str">
        <f>IF(NOT(COUNTA(A294:I294)&gt;0),"",IF(LEN(A294)=0,"Check ID",IF(SUMPRODUCT(--($A$2:$A$501=A294))&gt;1,"Duplicate ID",IF(OR(LEN(B294)=0,LEN(C294)=0,LEN(E294)=0,NOT(OR(D294="Mechanical",D294="Electrical",D294="Plumbing",D294="Controls",D294="Other")),NOT(AND(ISNUMBER(F294),F294&gt;=DATE(1950,1,1),F294&lt;=DATE(2099,12,31))),NOT(AND(ISNUMBER(G294),G294&gt;=DATE(1950,1,1),G294&lt;=DATE(2099,12,31))),NOT(OR(H294="Open",H294="Ready for review",H294="Closed")),IF(AND(AND(ISNUMBER(F294),F294&gt;=DATE(1950,1,1),F294&lt;=DATE(2099,12,31)),AND(ISNUMBER(G294),G294&gt;=DATE(1950,1,1),G294&lt;=DATE(2099,12,31))),G294&lt;F294,FALSE),AND(H294="Closed",LEN(I294)=0),AND(LEN(I294)&gt;0,NOT(AND(ISNUMBER(I294),I294&gt;=DATE(1950,1,1),I294&lt;=DATE(2099,12,31)))),IF(AND(AND(ISNUMBER(I294),I294&gt;=DATE(1950,1,1),I294&lt;=DATE(2099,12,31)),AND(ISNUMBER(F294),F294&gt;=DATE(1950,1,1),F294&lt;=DATE(2099,12,31))),I294&lt;F294,FALSE)),"Check inputs","OK"))))</f>
        <v/>
      </c>
    </row>
    <row r="295" spans="1:12" x14ac:dyDescent="0.25">
      <c r="A295" s="16"/>
      <c r="B295" s="18"/>
      <c r="C295" s="18"/>
      <c r="D295" s="16"/>
      <c r="E295" s="16"/>
      <c r="F295" s="17"/>
      <c r="G295" s="17"/>
      <c r="H295" s="16"/>
      <c r="I295" s="17"/>
      <c r="J295" s="20" t="str">
        <f>IF(NOT(COUNTA(A295:I295)&gt;0),"",IF(NOT(AND(ISNUMBER(F295),F295&gt;=DATE(1950,1,1),F295&lt;=DATE(2099,12,31))),"",IF(H295="Closed",IF(AND(ISNUMBER(I295),I295&gt;=DATE(1950,1,1),I295&lt;=DATE(2099,12,31)),I295-F295,""),IF(AND(ISNUMBER(Dashboard!$B$4),Dashboard!$B$4&gt;=DATE(1950,1,1),Dashboard!$B$4&lt;=DATE(2099,12,31)),Dashboard!$B$4-F295,""))))</f>
        <v/>
      </c>
      <c r="K295" s="22" t="str">
        <f>IF(NOT(COUNTA(A295:I295)&gt;0),"",IF(OR(NOT(AND(ISNUMBER(G295),G295&gt;=DATE(1950,1,1),G295&lt;=DATE(2099,12,31))),NOT(AND(ISNUMBER(Dashboard!$B$4),Dashboard!$B$4&gt;=DATE(1950,1,1),Dashboard!$B$4&lt;=DATE(2099,12,31)))),"",IF(AND(H295&lt;&gt;"Closed",G295&lt;Dashboard!$B$4),"Yes","No")))</f>
        <v/>
      </c>
      <c r="L295" s="22" t="str">
        <f>IF(NOT(COUNTA(A295:I295)&gt;0),"",IF(LEN(A295)=0,"Check ID",IF(SUMPRODUCT(--($A$2:$A$501=A295))&gt;1,"Duplicate ID",IF(OR(LEN(B295)=0,LEN(C295)=0,LEN(E295)=0,NOT(OR(D295="Mechanical",D295="Electrical",D295="Plumbing",D295="Controls",D295="Other")),NOT(AND(ISNUMBER(F295),F295&gt;=DATE(1950,1,1),F295&lt;=DATE(2099,12,31))),NOT(AND(ISNUMBER(G295),G295&gt;=DATE(1950,1,1),G295&lt;=DATE(2099,12,31))),NOT(OR(H295="Open",H295="Ready for review",H295="Closed")),IF(AND(AND(ISNUMBER(F295),F295&gt;=DATE(1950,1,1),F295&lt;=DATE(2099,12,31)),AND(ISNUMBER(G295),G295&gt;=DATE(1950,1,1),G295&lt;=DATE(2099,12,31))),G295&lt;F295,FALSE),AND(H295="Closed",LEN(I295)=0),AND(LEN(I295)&gt;0,NOT(AND(ISNUMBER(I295),I295&gt;=DATE(1950,1,1),I295&lt;=DATE(2099,12,31)))),IF(AND(AND(ISNUMBER(I295),I295&gt;=DATE(1950,1,1),I295&lt;=DATE(2099,12,31)),AND(ISNUMBER(F295),F295&gt;=DATE(1950,1,1),F295&lt;=DATE(2099,12,31))),I295&lt;F295,FALSE)),"Check inputs","OK"))))</f>
        <v/>
      </c>
    </row>
    <row r="296" spans="1:12" x14ac:dyDescent="0.25">
      <c r="A296" s="16"/>
      <c r="B296" s="18"/>
      <c r="C296" s="18"/>
      <c r="D296" s="16"/>
      <c r="E296" s="16"/>
      <c r="F296" s="17"/>
      <c r="G296" s="17"/>
      <c r="H296" s="16"/>
      <c r="I296" s="17"/>
      <c r="J296" s="20" t="str">
        <f>IF(NOT(COUNTA(A296:I296)&gt;0),"",IF(NOT(AND(ISNUMBER(F296),F296&gt;=DATE(1950,1,1),F296&lt;=DATE(2099,12,31))),"",IF(H296="Closed",IF(AND(ISNUMBER(I296),I296&gt;=DATE(1950,1,1),I296&lt;=DATE(2099,12,31)),I296-F296,""),IF(AND(ISNUMBER(Dashboard!$B$4),Dashboard!$B$4&gt;=DATE(1950,1,1),Dashboard!$B$4&lt;=DATE(2099,12,31)),Dashboard!$B$4-F296,""))))</f>
        <v/>
      </c>
      <c r="K296" s="22" t="str">
        <f>IF(NOT(COUNTA(A296:I296)&gt;0),"",IF(OR(NOT(AND(ISNUMBER(G296),G296&gt;=DATE(1950,1,1),G296&lt;=DATE(2099,12,31))),NOT(AND(ISNUMBER(Dashboard!$B$4),Dashboard!$B$4&gt;=DATE(1950,1,1),Dashboard!$B$4&lt;=DATE(2099,12,31)))),"",IF(AND(H296&lt;&gt;"Closed",G296&lt;Dashboard!$B$4),"Yes","No")))</f>
        <v/>
      </c>
      <c r="L296" s="22" t="str">
        <f>IF(NOT(COUNTA(A296:I296)&gt;0),"",IF(LEN(A296)=0,"Check ID",IF(SUMPRODUCT(--($A$2:$A$501=A296))&gt;1,"Duplicate ID",IF(OR(LEN(B296)=0,LEN(C296)=0,LEN(E296)=0,NOT(OR(D296="Mechanical",D296="Electrical",D296="Plumbing",D296="Controls",D296="Other")),NOT(AND(ISNUMBER(F296),F296&gt;=DATE(1950,1,1),F296&lt;=DATE(2099,12,31))),NOT(AND(ISNUMBER(G296),G296&gt;=DATE(1950,1,1),G296&lt;=DATE(2099,12,31))),NOT(OR(H296="Open",H296="Ready for review",H296="Closed")),IF(AND(AND(ISNUMBER(F296),F296&gt;=DATE(1950,1,1),F296&lt;=DATE(2099,12,31)),AND(ISNUMBER(G296),G296&gt;=DATE(1950,1,1),G296&lt;=DATE(2099,12,31))),G296&lt;F296,FALSE),AND(H296="Closed",LEN(I296)=0),AND(LEN(I296)&gt;0,NOT(AND(ISNUMBER(I296),I296&gt;=DATE(1950,1,1),I296&lt;=DATE(2099,12,31)))),IF(AND(AND(ISNUMBER(I296),I296&gt;=DATE(1950,1,1),I296&lt;=DATE(2099,12,31)),AND(ISNUMBER(F296),F296&gt;=DATE(1950,1,1),F296&lt;=DATE(2099,12,31))),I296&lt;F296,FALSE)),"Check inputs","OK"))))</f>
        <v/>
      </c>
    </row>
    <row r="297" spans="1:12" x14ac:dyDescent="0.25">
      <c r="A297" s="16"/>
      <c r="B297" s="18"/>
      <c r="C297" s="18"/>
      <c r="D297" s="16"/>
      <c r="E297" s="16"/>
      <c r="F297" s="17"/>
      <c r="G297" s="17"/>
      <c r="H297" s="16"/>
      <c r="I297" s="17"/>
      <c r="J297" s="20" t="str">
        <f>IF(NOT(COUNTA(A297:I297)&gt;0),"",IF(NOT(AND(ISNUMBER(F297),F297&gt;=DATE(1950,1,1),F297&lt;=DATE(2099,12,31))),"",IF(H297="Closed",IF(AND(ISNUMBER(I297),I297&gt;=DATE(1950,1,1),I297&lt;=DATE(2099,12,31)),I297-F297,""),IF(AND(ISNUMBER(Dashboard!$B$4),Dashboard!$B$4&gt;=DATE(1950,1,1),Dashboard!$B$4&lt;=DATE(2099,12,31)),Dashboard!$B$4-F297,""))))</f>
        <v/>
      </c>
      <c r="K297" s="22" t="str">
        <f>IF(NOT(COUNTA(A297:I297)&gt;0),"",IF(OR(NOT(AND(ISNUMBER(G297),G297&gt;=DATE(1950,1,1),G297&lt;=DATE(2099,12,31))),NOT(AND(ISNUMBER(Dashboard!$B$4),Dashboard!$B$4&gt;=DATE(1950,1,1),Dashboard!$B$4&lt;=DATE(2099,12,31)))),"",IF(AND(H297&lt;&gt;"Closed",G297&lt;Dashboard!$B$4),"Yes","No")))</f>
        <v/>
      </c>
      <c r="L297" s="22" t="str">
        <f>IF(NOT(COUNTA(A297:I297)&gt;0),"",IF(LEN(A297)=0,"Check ID",IF(SUMPRODUCT(--($A$2:$A$501=A297))&gt;1,"Duplicate ID",IF(OR(LEN(B297)=0,LEN(C297)=0,LEN(E297)=0,NOT(OR(D297="Mechanical",D297="Electrical",D297="Plumbing",D297="Controls",D297="Other")),NOT(AND(ISNUMBER(F297),F297&gt;=DATE(1950,1,1),F297&lt;=DATE(2099,12,31))),NOT(AND(ISNUMBER(G297),G297&gt;=DATE(1950,1,1),G297&lt;=DATE(2099,12,31))),NOT(OR(H297="Open",H297="Ready for review",H297="Closed")),IF(AND(AND(ISNUMBER(F297),F297&gt;=DATE(1950,1,1),F297&lt;=DATE(2099,12,31)),AND(ISNUMBER(G297),G297&gt;=DATE(1950,1,1),G297&lt;=DATE(2099,12,31))),G297&lt;F297,FALSE),AND(H297="Closed",LEN(I297)=0),AND(LEN(I297)&gt;0,NOT(AND(ISNUMBER(I297),I297&gt;=DATE(1950,1,1),I297&lt;=DATE(2099,12,31)))),IF(AND(AND(ISNUMBER(I297),I297&gt;=DATE(1950,1,1),I297&lt;=DATE(2099,12,31)),AND(ISNUMBER(F297),F297&gt;=DATE(1950,1,1),F297&lt;=DATE(2099,12,31))),I297&lt;F297,FALSE)),"Check inputs","OK"))))</f>
        <v/>
      </c>
    </row>
    <row r="298" spans="1:12" x14ac:dyDescent="0.25">
      <c r="A298" s="16"/>
      <c r="B298" s="18"/>
      <c r="C298" s="18"/>
      <c r="D298" s="16"/>
      <c r="E298" s="16"/>
      <c r="F298" s="17"/>
      <c r="G298" s="17"/>
      <c r="H298" s="16"/>
      <c r="I298" s="17"/>
      <c r="J298" s="20" t="str">
        <f>IF(NOT(COUNTA(A298:I298)&gt;0),"",IF(NOT(AND(ISNUMBER(F298),F298&gt;=DATE(1950,1,1),F298&lt;=DATE(2099,12,31))),"",IF(H298="Closed",IF(AND(ISNUMBER(I298),I298&gt;=DATE(1950,1,1),I298&lt;=DATE(2099,12,31)),I298-F298,""),IF(AND(ISNUMBER(Dashboard!$B$4),Dashboard!$B$4&gt;=DATE(1950,1,1),Dashboard!$B$4&lt;=DATE(2099,12,31)),Dashboard!$B$4-F298,""))))</f>
        <v/>
      </c>
      <c r="K298" s="22" t="str">
        <f>IF(NOT(COUNTA(A298:I298)&gt;0),"",IF(OR(NOT(AND(ISNUMBER(G298),G298&gt;=DATE(1950,1,1),G298&lt;=DATE(2099,12,31))),NOT(AND(ISNUMBER(Dashboard!$B$4),Dashboard!$B$4&gt;=DATE(1950,1,1),Dashboard!$B$4&lt;=DATE(2099,12,31)))),"",IF(AND(H298&lt;&gt;"Closed",G298&lt;Dashboard!$B$4),"Yes","No")))</f>
        <v/>
      </c>
      <c r="L298" s="22" t="str">
        <f>IF(NOT(COUNTA(A298:I298)&gt;0),"",IF(LEN(A298)=0,"Check ID",IF(SUMPRODUCT(--($A$2:$A$501=A298))&gt;1,"Duplicate ID",IF(OR(LEN(B298)=0,LEN(C298)=0,LEN(E298)=0,NOT(OR(D298="Mechanical",D298="Electrical",D298="Plumbing",D298="Controls",D298="Other")),NOT(AND(ISNUMBER(F298),F298&gt;=DATE(1950,1,1),F298&lt;=DATE(2099,12,31))),NOT(AND(ISNUMBER(G298),G298&gt;=DATE(1950,1,1),G298&lt;=DATE(2099,12,31))),NOT(OR(H298="Open",H298="Ready for review",H298="Closed")),IF(AND(AND(ISNUMBER(F298),F298&gt;=DATE(1950,1,1),F298&lt;=DATE(2099,12,31)),AND(ISNUMBER(G298),G298&gt;=DATE(1950,1,1),G298&lt;=DATE(2099,12,31))),G298&lt;F298,FALSE),AND(H298="Closed",LEN(I298)=0),AND(LEN(I298)&gt;0,NOT(AND(ISNUMBER(I298),I298&gt;=DATE(1950,1,1),I298&lt;=DATE(2099,12,31)))),IF(AND(AND(ISNUMBER(I298),I298&gt;=DATE(1950,1,1),I298&lt;=DATE(2099,12,31)),AND(ISNUMBER(F298),F298&gt;=DATE(1950,1,1),F298&lt;=DATE(2099,12,31))),I298&lt;F298,FALSE)),"Check inputs","OK"))))</f>
        <v/>
      </c>
    </row>
    <row r="299" spans="1:12" x14ac:dyDescent="0.25">
      <c r="A299" s="16"/>
      <c r="B299" s="18"/>
      <c r="C299" s="18"/>
      <c r="D299" s="16"/>
      <c r="E299" s="16"/>
      <c r="F299" s="17"/>
      <c r="G299" s="17"/>
      <c r="H299" s="16"/>
      <c r="I299" s="17"/>
      <c r="J299" s="20" t="str">
        <f>IF(NOT(COUNTA(A299:I299)&gt;0),"",IF(NOT(AND(ISNUMBER(F299),F299&gt;=DATE(1950,1,1),F299&lt;=DATE(2099,12,31))),"",IF(H299="Closed",IF(AND(ISNUMBER(I299),I299&gt;=DATE(1950,1,1),I299&lt;=DATE(2099,12,31)),I299-F299,""),IF(AND(ISNUMBER(Dashboard!$B$4),Dashboard!$B$4&gt;=DATE(1950,1,1),Dashboard!$B$4&lt;=DATE(2099,12,31)),Dashboard!$B$4-F299,""))))</f>
        <v/>
      </c>
      <c r="K299" s="22" t="str">
        <f>IF(NOT(COUNTA(A299:I299)&gt;0),"",IF(OR(NOT(AND(ISNUMBER(G299),G299&gt;=DATE(1950,1,1),G299&lt;=DATE(2099,12,31))),NOT(AND(ISNUMBER(Dashboard!$B$4),Dashboard!$B$4&gt;=DATE(1950,1,1),Dashboard!$B$4&lt;=DATE(2099,12,31)))),"",IF(AND(H299&lt;&gt;"Closed",G299&lt;Dashboard!$B$4),"Yes","No")))</f>
        <v/>
      </c>
      <c r="L299" s="22" t="str">
        <f>IF(NOT(COUNTA(A299:I299)&gt;0),"",IF(LEN(A299)=0,"Check ID",IF(SUMPRODUCT(--($A$2:$A$501=A299))&gt;1,"Duplicate ID",IF(OR(LEN(B299)=0,LEN(C299)=0,LEN(E299)=0,NOT(OR(D299="Mechanical",D299="Electrical",D299="Plumbing",D299="Controls",D299="Other")),NOT(AND(ISNUMBER(F299),F299&gt;=DATE(1950,1,1),F299&lt;=DATE(2099,12,31))),NOT(AND(ISNUMBER(G299),G299&gt;=DATE(1950,1,1),G299&lt;=DATE(2099,12,31))),NOT(OR(H299="Open",H299="Ready for review",H299="Closed")),IF(AND(AND(ISNUMBER(F299),F299&gt;=DATE(1950,1,1),F299&lt;=DATE(2099,12,31)),AND(ISNUMBER(G299),G299&gt;=DATE(1950,1,1),G299&lt;=DATE(2099,12,31))),G299&lt;F299,FALSE),AND(H299="Closed",LEN(I299)=0),AND(LEN(I299)&gt;0,NOT(AND(ISNUMBER(I299),I299&gt;=DATE(1950,1,1),I299&lt;=DATE(2099,12,31)))),IF(AND(AND(ISNUMBER(I299),I299&gt;=DATE(1950,1,1),I299&lt;=DATE(2099,12,31)),AND(ISNUMBER(F299),F299&gt;=DATE(1950,1,1),F299&lt;=DATE(2099,12,31))),I299&lt;F299,FALSE)),"Check inputs","OK"))))</f>
        <v/>
      </c>
    </row>
    <row r="300" spans="1:12" x14ac:dyDescent="0.25">
      <c r="A300" s="16"/>
      <c r="B300" s="18"/>
      <c r="C300" s="18"/>
      <c r="D300" s="16"/>
      <c r="E300" s="16"/>
      <c r="F300" s="17"/>
      <c r="G300" s="17"/>
      <c r="H300" s="16"/>
      <c r="I300" s="17"/>
      <c r="J300" s="20" t="str">
        <f>IF(NOT(COUNTA(A300:I300)&gt;0),"",IF(NOT(AND(ISNUMBER(F300),F300&gt;=DATE(1950,1,1),F300&lt;=DATE(2099,12,31))),"",IF(H300="Closed",IF(AND(ISNUMBER(I300),I300&gt;=DATE(1950,1,1),I300&lt;=DATE(2099,12,31)),I300-F300,""),IF(AND(ISNUMBER(Dashboard!$B$4),Dashboard!$B$4&gt;=DATE(1950,1,1),Dashboard!$B$4&lt;=DATE(2099,12,31)),Dashboard!$B$4-F300,""))))</f>
        <v/>
      </c>
      <c r="K300" s="22" t="str">
        <f>IF(NOT(COUNTA(A300:I300)&gt;0),"",IF(OR(NOT(AND(ISNUMBER(G300),G300&gt;=DATE(1950,1,1),G300&lt;=DATE(2099,12,31))),NOT(AND(ISNUMBER(Dashboard!$B$4),Dashboard!$B$4&gt;=DATE(1950,1,1),Dashboard!$B$4&lt;=DATE(2099,12,31)))),"",IF(AND(H300&lt;&gt;"Closed",G300&lt;Dashboard!$B$4),"Yes","No")))</f>
        <v/>
      </c>
      <c r="L300" s="22" t="str">
        <f>IF(NOT(COUNTA(A300:I300)&gt;0),"",IF(LEN(A300)=0,"Check ID",IF(SUMPRODUCT(--($A$2:$A$501=A300))&gt;1,"Duplicate ID",IF(OR(LEN(B300)=0,LEN(C300)=0,LEN(E300)=0,NOT(OR(D300="Mechanical",D300="Electrical",D300="Plumbing",D300="Controls",D300="Other")),NOT(AND(ISNUMBER(F300),F300&gt;=DATE(1950,1,1),F300&lt;=DATE(2099,12,31))),NOT(AND(ISNUMBER(G300),G300&gt;=DATE(1950,1,1),G300&lt;=DATE(2099,12,31))),NOT(OR(H300="Open",H300="Ready for review",H300="Closed")),IF(AND(AND(ISNUMBER(F300),F300&gt;=DATE(1950,1,1),F300&lt;=DATE(2099,12,31)),AND(ISNUMBER(G300),G300&gt;=DATE(1950,1,1),G300&lt;=DATE(2099,12,31))),G300&lt;F300,FALSE),AND(H300="Closed",LEN(I300)=0),AND(LEN(I300)&gt;0,NOT(AND(ISNUMBER(I300),I300&gt;=DATE(1950,1,1),I300&lt;=DATE(2099,12,31)))),IF(AND(AND(ISNUMBER(I300),I300&gt;=DATE(1950,1,1),I300&lt;=DATE(2099,12,31)),AND(ISNUMBER(F300),F300&gt;=DATE(1950,1,1),F300&lt;=DATE(2099,12,31))),I300&lt;F300,FALSE)),"Check inputs","OK"))))</f>
        <v/>
      </c>
    </row>
    <row r="301" spans="1:12" x14ac:dyDescent="0.25">
      <c r="A301" s="16"/>
      <c r="B301" s="18"/>
      <c r="C301" s="18"/>
      <c r="D301" s="16"/>
      <c r="E301" s="16"/>
      <c r="F301" s="17"/>
      <c r="G301" s="17"/>
      <c r="H301" s="16"/>
      <c r="I301" s="17"/>
      <c r="J301" s="20" t="str">
        <f>IF(NOT(COUNTA(A301:I301)&gt;0),"",IF(NOT(AND(ISNUMBER(F301),F301&gt;=DATE(1950,1,1),F301&lt;=DATE(2099,12,31))),"",IF(H301="Closed",IF(AND(ISNUMBER(I301),I301&gt;=DATE(1950,1,1),I301&lt;=DATE(2099,12,31)),I301-F301,""),IF(AND(ISNUMBER(Dashboard!$B$4),Dashboard!$B$4&gt;=DATE(1950,1,1),Dashboard!$B$4&lt;=DATE(2099,12,31)),Dashboard!$B$4-F301,""))))</f>
        <v/>
      </c>
      <c r="K301" s="22" t="str">
        <f>IF(NOT(COUNTA(A301:I301)&gt;0),"",IF(OR(NOT(AND(ISNUMBER(G301),G301&gt;=DATE(1950,1,1),G301&lt;=DATE(2099,12,31))),NOT(AND(ISNUMBER(Dashboard!$B$4),Dashboard!$B$4&gt;=DATE(1950,1,1),Dashboard!$B$4&lt;=DATE(2099,12,31)))),"",IF(AND(H301&lt;&gt;"Closed",G301&lt;Dashboard!$B$4),"Yes","No")))</f>
        <v/>
      </c>
      <c r="L301" s="22" t="str">
        <f>IF(NOT(COUNTA(A301:I301)&gt;0),"",IF(LEN(A301)=0,"Check ID",IF(SUMPRODUCT(--($A$2:$A$501=A301))&gt;1,"Duplicate ID",IF(OR(LEN(B301)=0,LEN(C301)=0,LEN(E301)=0,NOT(OR(D301="Mechanical",D301="Electrical",D301="Plumbing",D301="Controls",D301="Other")),NOT(AND(ISNUMBER(F301),F301&gt;=DATE(1950,1,1),F301&lt;=DATE(2099,12,31))),NOT(AND(ISNUMBER(G301),G301&gt;=DATE(1950,1,1),G301&lt;=DATE(2099,12,31))),NOT(OR(H301="Open",H301="Ready for review",H301="Closed")),IF(AND(AND(ISNUMBER(F301),F301&gt;=DATE(1950,1,1),F301&lt;=DATE(2099,12,31)),AND(ISNUMBER(G301),G301&gt;=DATE(1950,1,1),G301&lt;=DATE(2099,12,31))),G301&lt;F301,FALSE),AND(H301="Closed",LEN(I301)=0),AND(LEN(I301)&gt;0,NOT(AND(ISNUMBER(I301),I301&gt;=DATE(1950,1,1),I301&lt;=DATE(2099,12,31)))),IF(AND(AND(ISNUMBER(I301),I301&gt;=DATE(1950,1,1),I301&lt;=DATE(2099,12,31)),AND(ISNUMBER(F301),F301&gt;=DATE(1950,1,1),F301&lt;=DATE(2099,12,31))),I301&lt;F301,FALSE)),"Check inputs","OK"))))</f>
        <v/>
      </c>
    </row>
    <row r="302" spans="1:12" x14ac:dyDescent="0.25">
      <c r="A302" s="16"/>
      <c r="B302" s="18"/>
      <c r="C302" s="18"/>
      <c r="D302" s="16"/>
      <c r="E302" s="16"/>
      <c r="F302" s="17"/>
      <c r="G302" s="17"/>
      <c r="H302" s="16"/>
      <c r="I302" s="17"/>
      <c r="J302" s="20" t="str">
        <f>IF(NOT(COUNTA(A302:I302)&gt;0),"",IF(NOT(AND(ISNUMBER(F302),F302&gt;=DATE(1950,1,1),F302&lt;=DATE(2099,12,31))),"",IF(H302="Closed",IF(AND(ISNUMBER(I302),I302&gt;=DATE(1950,1,1),I302&lt;=DATE(2099,12,31)),I302-F302,""),IF(AND(ISNUMBER(Dashboard!$B$4),Dashboard!$B$4&gt;=DATE(1950,1,1),Dashboard!$B$4&lt;=DATE(2099,12,31)),Dashboard!$B$4-F302,""))))</f>
        <v/>
      </c>
      <c r="K302" s="22" t="str">
        <f>IF(NOT(COUNTA(A302:I302)&gt;0),"",IF(OR(NOT(AND(ISNUMBER(G302),G302&gt;=DATE(1950,1,1),G302&lt;=DATE(2099,12,31))),NOT(AND(ISNUMBER(Dashboard!$B$4),Dashboard!$B$4&gt;=DATE(1950,1,1),Dashboard!$B$4&lt;=DATE(2099,12,31)))),"",IF(AND(H302&lt;&gt;"Closed",G302&lt;Dashboard!$B$4),"Yes","No")))</f>
        <v/>
      </c>
      <c r="L302" s="22" t="str">
        <f>IF(NOT(COUNTA(A302:I302)&gt;0),"",IF(LEN(A302)=0,"Check ID",IF(SUMPRODUCT(--($A$2:$A$501=A302))&gt;1,"Duplicate ID",IF(OR(LEN(B302)=0,LEN(C302)=0,LEN(E302)=0,NOT(OR(D302="Mechanical",D302="Electrical",D302="Plumbing",D302="Controls",D302="Other")),NOT(AND(ISNUMBER(F302),F302&gt;=DATE(1950,1,1),F302&lt;=DATE(2099,12,31))),NOT(AND(ISNUMBER(G302),G302&gt;=DATE(1950,1,1),G302&lt;=DATE(2099,12,31))),NOT(OR(H302="Open",H302="Ready for review",H302="Closed")),IF(AND(AND(ISNUMBER(F302),F302&gt;=DATE(1950,1,1),F302&lt;=DATE(2099,12,31)),AND(ISNUMBER(G302),G302&gt;=DATE(1950,1,1),G302&lt;=DATE(2099,12,31))),G302&lt;F302,FALSE),AND(H302="Closed",LEN(I302)=0),AND(LEN(I302)&gt;0,NOT(AND(ISNUMBER(I302),I302&gt;=DATE(1950,1,1),I302&lt;=DATE(2099,12,31)))),IF(AND(AND(ISNUMBER(I302),I302&gt;=DATE(1950,1,1),I302&lt;=DATE(2099,12,31)),AND(ISNUMBER(F302),F302&gt;=DATE(1950,1,1),F302&lt;=DATE(2099,12,31))),I302&lt;F302,FALSE)),"Check inputs","OK"))))</f>
        <v/>
      </c>
    </row>
    <row r="303" spans="1:12" x14ac:dyDescent="0.25">
      <c r="A303" s="16"/>
      <c r="B303" s="18"/>
      <c r="C303" s="18"/>
      <c r="D303" s="16"/>
      <c r="E303" s="16"/>
      <c r="F303" s="17"/>
      <c r="G303" s="17"/>
      <c r="H303" s="16"/>
      <c r="I303" s="17"/>
      <c r="J303" s="20" t="str">
        <f>IF(NOT(COUNTA(A303:I303)&gt;0),"",IF(NOT(AND(ISNUMBER(F303),F303&gt;=DATE(1950,1,1),F303&lt;=DATE(2099,12,31))),"",IF(H303="Closed",IF(AND(ISNUMBER(I303),I303&gt;=DATE(1950,1,1),I303&lt;=DATE(2099,12,31)),I303-F303,""),IF(AND(ISNUMBER(Dashboard!$B$4),Dashboard!$B$4&gt;=DATE(1950,1,1),Dashboard!$B$4&lt;=DATE(2099,12,31)),Dashboard!$B$4-F303,""))))</f>
        <v/>
      </c>
      <c r="K303" s="22" t="str">
        <f>IF(NOT(COUNTA(A303:I303)&gt;0),"",IF(OR(NOT(AND(ISNUMBER(G303),G303&gt;=DATE(1950,1,1),G303&lt;=DATE(2099,12,31))),NOT(AND(ISNUMBER(Dashboard!$B$4),Dashboard!$B$4&gt;=DATE(1950,1,1),Dashboard!$B$4&lt;=DATE(2099,12,31)))),"",IF(AND(H303&lt;&gt;"Closed",G303&lt;Dashboard!$B$4),"Yes","No")))</f>
        <v/>
      </c>
      <c r="L303" s="22" t="str">
        <f>IF(NOT(COUNTA(A303:I303)&gt;0),"",IF(LEN(A303)=0,"Check ID",IF(SUMPRODUCT(--($A$2:$A$501=A303))&gt;1,"Duplicate ID",IF(OR(LEN(B303)=0,LEN(C303)=0,LEN(E303)=0,NOT(OR(D303="Mechanical",D303="Electrical",D303="Plumbing",D303="Controls",D303="Other")),NOT(AND(ISNUMBER(F303),F303&gt;=DATE(1950,1,1),F303&lt;=DATE(2099,12,31))),NOT(AND(ISNUMBER(G303),G303&gt;=DATE(1950,1,1),G303&lt;=DATE(2099,12,31))),NOT(OR(H303="Open",H303="Ready for review",H303="Closed")),IF(AND(AND(ISNUMBER(F303),F303&gt;=DATE(1950,1,1),F303&lt;=DATE(2099,12,31)),AND(ISNUMBER(G303),G303&gt;=DATE(1950,1,1),G303&lt;=DATE(2099,12,31))),G303&lt;F303,FALSE),AND(H303="Closed",LEN(I303)=0),AND(LEN(I303)&gt;0,NOT(AND(ISNUMBER(I303),I303&gt;=DATE(1950,1,1),I303&lt;=DATE(2099,12,31)))),IF(AND(AND(ISNUMBER(I303),I303&gt;=DATE(1950,1,1),I303&lt;=DATE(2099,12,31)),AND(ISNUMBER(F303),F303&gt;=DATE(1950,1,1),F303&lt;=DATE(2099,12,31))),I303&lt;F303,FALSE)),"Check inputs","OK"))))</f>
        <v/>
      </c>
    </row>
    <row r="304" spans="1:12" x14ac:dyDescent="0.25">
      <c r="A304" s="16"/>
      <c r="B304" s="18"/>
      <c r="C304" s="18"/>
      <c r="D304" s="16"/>
      <c r="E304" s="16"/>
      <c r="F304" s="17"/>
      <c r="G304" s="17"/>
      <c r="H304" s="16"/>
      <c r="I304" s="17"/>
      <c r="J304" s="20" t="str">
        <f>IF(NOT(COUNTA(A304:I304)&gt;0),"",IF(NOT(AND(ISNUMBER(F304),F304&gt;=DATE(1950,1,1),F304&lt;=DATE(2099,12,31))),"",IF(H304="Closed",IF(AND(ISNUMBER(I304),I304&gt;=DATE(1950,1,1),I304&lt;=DATE(2099,12,31)),I304-F304,""),IF(AND(ISNUMBER(Dashboard!$B$4),Dashboard!$B$4&gt;=DATE(1950,1,1),Dashboard!$B$4&lt;=DATE(2099,12,31)),Dashboard!$B$4-F304,""))))</f>
        <v/>
      </c>
      <c r="K304" s="22" t="str">
        <f>IF(NOT(COUNTA(A304:I304)&gt;0),"",IF(OR(NOT(AND(ISNUMBER(G304),G304&gt;=DATE(1950,1,1),G304&lt;=DATE(2099,12,31))),NOT(AND(ISNUMBER(Dashboard!$B$4),Dashboard!$B$4&gt;=DATE(1950,1,1),Dashboard!$B$4&lt;=DATE(2099,12,31)))),"",IF(AND(H304&lt;&gt;"Closed",G304&lt;Dashboard!$B$4),"Yes","No")))</f>
        <v/>
      </c>
      <c r="L304" s="22" t="str">
        <f>IF(NOT(COUNTA(A304:I304)&gt;0),"",IF(LEN(A304)=0,"Check ID",IF(SUMPRODUCT(--($A$2:$A$501=A304))&gt;1,"Duplicate ID",IF(OR(LEN(B304)=0,LEN(C304)=0,LEN(E304)=0,NOT(OR(D304="Mechanical",D304="Electrical",D304="Plumbing",D304="Controls",D304="Other")),NOT(AND(ISNUMBER(F304),F304&gt;=DATE(1950,1,1),F304&lt;=DATE(2099,12,31))),NOT(AND(ISNUMBER(G304),G304&gt;=DATE(1950,1,1),G304&lt;=DATE(2099,12,31))),NOT(OR(H304="Open",H304="Ready for review",H304="Closed")),IF(AND(AND(ISNUMBER(F304),F304&gt;=DATE(1950,1,1),F304&lt;=DATE(2099,12,31)),AND(ISNUMBER(G304),G304&gt;=DATE(1950,1,1),G304&lt;=DATE(2099,12,31))),G304&lt;F304,FALSE),AND(H304="Closed",LEN(I304)=0),AND(LEN(I304)&gt;0,NOT(AND(ISNUMBER(I304),I304&gt;=DATE(1950,1,1),I304&lt;=DATE(2099,12,31)))),IF(AND(AND(ISNUMBER(I304),I304&gt;=DATE(1950,1,1),I304&lt;=DATE(2099,12,31)),AND(ISNUMBER(F304),F304&gt;=DATE(1950,1,1),F304&lt;=DATE(2099,12,31))),I304&lt;F304,FALSE)),"Check inputs","OK"))))</f>
        <v/>
      </c>
    </row>
    <row r="305" spans="1:12" x14ac:dyDescent="0.25">
      <c r="A305" s="16"/>
      <c r="B305" s="18"/>
      <c r="C305" s="18"/>
      <c r="D305" s="16"/>
      <c r="E305" s="16"/>
      <c r="F305" s="17"/>
      <c r="G305" s="17"/>
      <c r="H305" s="16"/>
      <c r="I305" s="17"/>
      <c r="J305" s="20" t="str">
        <f>IF(NOT(COUNTA(A305:I305)&gt;0),"",IF(NOT(AND(ISNUMBER(F305),F305&gt;=DATE(1950,1,1),F305&lt;=DATE(2099,12,31))),"",IF(H305="Closed",IF(AND(ISNUMBER(I305),I305&gt;=DATE(1950,1,1),I305&lt;=DATE(2099,12,31)),I305-F305,""),IF(AND(ISNUMBER(Dashboard!$B$4),Dashboard!$B$4&gt;=DATE(1950,1,1),Dashboard!$B$4&lt;=DATE(2099,12,31)),Dashboard!$B$4-F305,""))))</f>
        <v/>
      </c>
      <c r="K305" s="22" t="str">
        <f>IF(NOT(COUNTA(A305:I305)&gt;0),"",IF(OR(NOT(AND(ISNUMBER(G305),G305&gt;=DATE(1950,1,1),G305&lt;=DATE(2099,12,31))),NOT(AND(ISNUMBER(Dashboard!$B$4),Dashboard!$B$4&gt;=DATE(1950,1,1),Dashboard!$B$4&lt;=DATE(2099,12,31)))),"",IF(AND(H305&lt;&gt;"Closed",G305&lt;Dashboard!$B$4),"Yes","No")))</f>
        <v/>
      </c>
      <c r="L305" s="22" t="str">
        <f>IF(NOT(COUNTA(A305:I305)&gt;0),"",IF(LEN(A305)=0,"Check ID",IF(SUMPRODUCT(--($A$2:$A$501=A305))&gt;1,"Duplicate ID",IF(OR(LEN(B305)=0,LEN(C305)=0,LEN(E305)=0,NOT(OR(D305="Mechanical",D305="Electrical",D305="Plumbing",D305="Controls",D305="Other")),NOT(AND(ISNUMBER(F305),F305&gt;=DATE(1950,1,1),F305&lt;=DATE(2099,12,31))),NOT(AND(ISNUMBER(G305),G305&gt;=DATE(1950,1,1),G305&lt;=DATE(2099,12,31))),NOT(OR(H305="Open",H305="Ready for review",H305="Closed")),IF(AND(AND(ISNUMBER(F305),F305&gt;=DATE(1950,1,1),F305&lt;=DATE(2099,12,31)),AND(ISNUMBER(G305),G305&gt;=DATE(1950,1,1),G305&lt;=DATE(2099,12,31))),G305&lt;F305,FALSE),AND(H305="Closed",LEN(I305)=0),AND(LEN(I305)&gt;0,NOT(AND(ISNUMBER(I305),I305&gt;=DATE(1950,1,1),I305&lt;=DATE(2099,12,31)))),IF(AND(AND(ISNUMBER(I305),I305&gt;=DATE(1950,1,1),I305&lt;=DATE(2099,12,31)),AND(ISNUMBER(F305),F305&gt;=DATE(1950,1,1),F305&lt;=DATE(2099,12,31))),I305&lt;F305,FALSE)),"Check inputs","OK"))))</f>
        <v/>
      </c>
    </row>
    <row r="306" spans="1:12" x14ac:dyDescent="0.25">
      <c r="A306" s="16"/>
      <c r="B306" s="18"/>
      <c r="C306" s="18"/>
      <c r="D306" s="16"/>
      <c r="E306" s="16"/>
      <c r="F306" s="17"/>
      <c r="G306" s="17"/>
      <c r="H306" s="16"/>
      <c r="I306" s="17"/>
      <c r="J306" s="20" t="str">
        <f>IF(NOT(COUNTA(A306:I306)&gt;0),"",IF(NOT(AND(ISNUMBER(F306),F306&gt;=DATE(1950,1,1),F306&lt;=DATE(2099,12,31))),"",IF(H306="Closed",IF(AND(ISNUMBER(I306),I306&gt;=DATE(1950,1,1),I306&lt;=DATE(2099,12,31)),I306-F306,""),IF(AND(ISNUMBER(Dashboard!$B$4),Dashboard!$B$4&gt;=DATE(1950,1,1),Dashboard!$B$4&lt;=DATE(2099,12,31)),Dashboard!$B$4-F306,""))))</f>
        <v/>
      </c>
      <c r="K306" s="22" t="str">
        <f>IF(NOT(COUNTA(A306:I306)&gt;0),"",IF(OR(NOT(AND(ISNUMBER(G306),G306&gt;=DATE(1950,1,1),G306&lt;=DATE(2099,12,31))),NOT(AND(ISNUMBER(Dashboard!$B$4),Dashboard!$B$4&gt;=DATE(1950,1,1),Dashboard!$B$4&lt;=DATE(2099,12,31)))),"",IF(AND(H306&lt;&gt;"Closed",G306&lt;Dashboard!$B$4),"Yes","No")))</f>
        <v/>
      </c>
      <c r="L306" s="22" t="str">
        <f>IF(NOT(COUNTA(A306:I306)&gt;0),"",IF(LEN(A306)=0,"Check ID",IF(SUMPRODUCT(--($A$2:$A$501=A306))&gt;1,"Duplicate ID",IF(OR(LEN(B306)=0,LEN(C306)=0,LEN(E306)=0,NOT(OR(D306="Mechanical",D306="Electrical",D306="Plumbing",D306="Controls",D306="Other")),NOT(AND(ISNUMBER(F306),F306&gt;=DATE(1950,1,1),F306&lt;=DATE(2099,12,31))),NOT(AND(ISNUMBER(G306),G306&gt;=DATE(1950,1,1),G306&lt;=DATE(2099,12,31))),NOT(OR(H306="Open",H306="Ready for review",H306="Closed")),IF(AND(AND(ISNUMBER(F306),F306&gt;=DATE(1950,1,1),F306&lt;=DATE(2099,12,31)),AND(ISNUMBER(G306),G306&gt;=DATE(1950,1,1),G306&lt;=DATE(2099,12,31))),G306&lt;F306,FALSE),AND(H306="Closed",LEN(I306)=0),AND(LEN(I306)&gt;0,NOT(AND(ISNUMBER(I306),I306&gt;=DATE(1950,1,1),I306&lt;=DATE(2099,12,31)))),IF(AND(AND(ISNUMBER(I306),I306&gt;=DATE(1950,1,1),I306&lt;=DATE(2099,12,31)),AND(ISNUMBER(F306),F306&gt;=DATE(1950,1,1),F306&lt;=DATE(2099,12,31))),I306&lt;F306,FALSE)),"Check inputs","OK"))))</f>
        <v/>
      </c>
    </row>
    <row r="307" spans="1:12" x14ac:dyDescent="0.25">
      <c r="A307" s="16"/>
      <c r="B307" s="18"/>
      <c r="C307" s="18"/>
      <c r="D307" s="16"/>
      <c r="E307" s="16"/>
      <c r="F307" s="17"/>
      <c r="G307" s="17"/>
      <c r="H307" s="16"/>
      <c r="I307" s="17"/>
      <c r="J307" s="20" t="str">
        <f>IF(NOT(COUNTA(A307:I307)&gt;0),"",IF(NOT(AND(ISNUMBER(F307),F307&gt;=DATE(1950,1,1),F307&lt;=DATE(2099,12,31))),"",IF(H307="Closed",IF(AND(ISNUMBER(I307),I307&gt;=DATE(1950,1,1),I307&lt;=DATE(2099,12,31)),I307-F307,""),IF(AND(ISNUMBER(Dashboard!$B$4),Dashboard!$B$4&gt;=DATE(1950,1,1),Dashboard!$B$4&lt;=DATE(2099,12,31)),Dashboard!$B$4-F307,""))))</f>
        <v/>
      </c>
      <c r="K307" s="22" t="str">
        <f>IF(NOT(COUNTA(A307:I307)&gt;0),"",IF(OR(NOT(AND(ISNUMBER(G307),G307&gt;=DATE(1950,1,1),G307&lt;=DATE(2099,12,31))),NOT(AND(ISNUMBER(Dashboard!$B$4),Dashboard!$B$4&gt;=DATE(1950,1,1),Dashboard!$B$4&lt;=DATE(2099,12,31)))),"",IF(AND(H307&lt;&gt;"Closed",G307&lt;Dashboard!$B$4),"Yes","No")))</f>
        <v/>
      </c>
      <c r="L307" s="22" t="str">
        <f>IF(NOT(COUNTA(A307:I307)&gt;0),"",IF(LEN(A307)=0,"Check ID",IF(SUMPRODUCT(--($A$2:$A$501=A307))&gt;1,"Duplicate ID",IF(OR(LEN(B307)=0,LEN(C307)=0,LEN(E307)=0,NOT(OR(D307="Mechanical",D307="Electrical",D307="Plumbing",D307="Controls",D307="Other")),NOT(AND(ISNUMBER(F307),F307&gt;=DATE(1950,1,1),F307&lt;=DATE(2099,12,31))),NOT(AND(ISNUMBER(G307),G307&gt;=DATE(1950,1,1),G307&lt;=DATE(2099,12,31))),NOT(OR(H307="Open",H307="Ready for review",H307="Closed")),IF(AND(AND(ISNUMBER(F307),F307&gt;=DATE(1950,1,1),F307&lt;=DATE(2099,12,31)),AND(ISNUMBER(G307),G307&gt;=DATE(1950,1,1),G307&lt;=DATE(2099,12,31))),G307&lt;F307,FALSE),AND(H307="Closed",LEN(I307)=0),AND(LEN(I307)&gt;0,NOT(AND(ISNUMBER(I307),I307&gt;=DATE(1950,1,1),I307&lt;=DATE(2099,12,31)))),IF(AND(AND(ISNUMBER(I307),I307&gt;=DATE(1950,1,1),I307&lt;=DATE(2099,12,31)),AND(ISNUMBER(F307),F307&gt;=DATE(1950,1,1),F307&lt;=DATE(2099,12,31))),I307&lt;F307,FALSE)),"Check inputs","OK"))))</f>
        <v/>
      </c>
    </row>
    <row r="308" spans="1:12" x14ac:dyDescent="0.25">
      <c r="A308" s="16"/>
      <c r="B308" s="18"/>
      <c r="C308" s="18"/>
      <c r="D308" s="16"/>
      <c r="E308" s="16"/>
      <c r="F308" s="17"/>
      <c r="G308" s="17"/>
      <c r="H308" s="16"/>
      <c r="I308" s="17"/>
      <c r="J308" s="20" t="str">
        <f>IF(NOT(COUNTA(A308:I308)&gt;0),"",IF(NOT(AND(ISNUMBER(F308),F308&gt;=DATE(1950,1,1),F308&lt;=DATE(2099,12,31))),"",IF(H308="Closed",IF(AND(ISNUMBER(I308),I308&gt;=DATE(1950,1,1),I308&lt;=DATE(2099,12,31)),I308-F308,""),IF(AND(ISNUMBER(Dashboard!$B$4),Dashboard!$B$4&gt;=DATE(1950,1,1),Dashboard!$B$4&lt;=DATE(2099,12,31)),Dashboard!$B$4-F308,""))))</f>
        <v/>
      </c>
      <c r="K308" s="22" t="str">
        <f>IF(NOT(COUNTA(A308:I308)&gt;0),"",IF(OR(NOT(AND(ISNUMBER(G308),G308&gt;=DATE(1950,1,1),G308&lt;=DATE(2099,12,31))),NOT(AND(ISNUMBER(Dashboard!$B$4),Dashboard!$B$4&gt;=DATE(1950,1,1),Dashboard!$B$4&lt;=DATE(2099,12,31)))),"",IF(AND(H308&lt;&gt;"Closed",G308&lt;Dashboard!$B$4),"Yes","No")))</f>
        <v/>
      </c>
      <c r="L308" s="22" t="str">
        <f>IF(NOT(COUNTA(A308:I308)&gt;0),"",IF(LEN(A308)=0,"Check ID",IF(SUMPRODUCT(--($A$2:$A$501=A308))&gt;1,"Duplicate ID",IF(OR(LEN(B308)=0,LEN(C308)=0,LEN(E308)=0,NOT(OR(D308="Mechanical",D308="Electrical",D308="Plumbing",D308="Controls",D308="Other")),NOT(AND(ISNUMBER(F308),F308&gt;=DATE(1950,1,1),F308&lt;=DATE(2099,12,31))),NOT(AND(ISNUMBER(G308),G308&gt;=DATE(1950,1,1),G308&lt;=DATE(2099,12,31))),NOT(OR(H308="Open",H308="Ready for review",H308="Closed")),IF(AND(AND(ISNUMBER(F308),F308&gt;=DATE(1950,1,1),F308&lt;=DATE(2099,12,31)),AND(ISNUMBER(G308),G308&gt;=DATE(1950,1,1),G308&lt;=DATE(2099,12,31))),G308&lt;F308,FALSE),AND(H308="Closed",LEN(I308)=0),AND(LEN(I308)&gt;0,NOT(AND(ISNUMBER(I308),I308&gt;=DATE(1950,1,1),I308&lt;=DATE(2099,12,31)))),IF(AND(AND(ISNUMBER(I308),I308&gt;=DATE(1950,1,1),I308&lt;=DATE(2099,12,31)),AND(ISNUMBER(F308),F308&gt;=DATE(1950,1,1),F308&lt;=DATE(2099,12,31))),I308&lt;F308,FALSE)),"Check inputs","OK"))))</f>
        <v/>
      </c>
    </row>
    <row r="309" spans="1:12" x14ac:dyDescent="0.25">
      <c r="A309" s="16"/>
      <c r="B309" s="18"/>
      <c r="C309" s="18"/>
      <c r="D309" s="16"/>
      <c r="E309" s="16"/>
      <c r="F309" s="17"/>
      <c r="G309" s="17"/>
      <c r="H309" s="16"/>
      <c r="I309" s="17"/>
      <c r="J309" s="20" t="str">
        <f>IF(NOT(COUNTA(A309:I309)&gt;0),"",IF(NOT(AND(ISNUMBER(F309),F309&gt;=DATE(1950,1,1),F309&lt;=DATE(2099,12,31))),"",IF(H309="Closed",IF(AND(ISNUMBER(I309),I309&gt;=DATE(1950,1,1),I309&lt;=DATE(2099,12,31)),I309-F309,""),IF(AND(ISNUMBER(Dashboard!$B$4),Dashboard!$B$4&gt;=DATE(1950,1,1),Dashboard!$B$4&lt;=DATE(2099,12,31)),Dashboard!$B$4-F309,""))))</f>
        <v/>
      </c>
      <c r="K309" s="22" t="str">
        <f>IF(NOT(COUNTA(A309:I309)&gt;0),"",IF(OR(NOT(AND(ISNUMBER(G309),G309&gt;=DATE(1950,1,1),G309&lt;=DATE(2099,12,31))),NOT(AND(ISNUMBER(Dashboard!$B$4),Dashboard!$B$4&gt;=DATE(1950,1,1),Dashboard!$B$4&lt;=DATE(2099,12,31)))),"",IF(AND(H309&lt;&gt;"Closed",G309&lt;Dashboard!$B$4),"Yes","No")))</f>
        <v/>
      </c>
      <c r="L309" s="22" t="str">
        <f>IF(NOT(COUNTA(A309:I309)&gt;0),"",IF(LEN(A309)=0,"Check ID",IF(SUMPRODUCT(--($A$2:$A$501=A309))&gt;1,"Duplicate ID",IF(OR(LEN(B309)=0,LEN(C309)=0,LEN(E309)=0,NOT(OR(D309="Mechanical",D309="Electrical",D309="Plumbing",D309="Controls",D309="Other")),NOT(AND(ISNUMBER(F309),F309&gt;=DATE(1950,1,1),F309&lt;=DATE(2099,12,31))),NOT(AND(ISNUMBER(G309),G309&gt;=DATE(1950,1,1),G309&lt;=DATE(2099,12,31))),NOT(OR(H309="Open",H309="Ready for review",H309="Closed")),IF(AND(AND(ISNUMBER(F309),F309&gt;=DATE(1950,1,1),F309&lt;=DATE(2099,12,31)),AND(ISNUMBER(G309),G309&gt;=DATE(1950,1,1),G309&lt;=DATE(2099,12,31))),G309&lt;F309,FALSE),AND(H309="Closed",LEN(I309)=0),AND(LEN(I309)&gt;0,NOT(AND(ISNUMBER(I309),I309&gt;=DATE(1950,1,1),I309&lt;=DATE(2099,12,31)))),IF(AND(AND(ISNUMBER(I309),I309&gt;=DATE(1950,1,1),I309&lt;=DATE(2099,12,31)),AND(ISNUMBER(F309),F309&gt;=DATE(1950,1,1),F309&lt;=DATE(2099,12,31))),I309&lt;F309,FALSE)),"Check inputs","OK"))))</f>
        <v/>
      </c>
    </row>
    <row r="310" spans="1:12" x14ac:dyDescent="0.25">
      <c r="A310" s="16"/>
      <c r="B310" s="18"/>
      <c r="C310" s="18"/>
      <c r="D310" s="16"/>
      <c r="E310" s="16"/>
      <c r="F310" s="17"/>
      <c r="G310" s="17"/>
      <c r="H310" s="16"/>
      <c r="I310" s="17"/>
      <c r="J310" s="20" t="str">
        <f>IF(NOT(COUNTA(A310:I310)&gt;0),"",IF(NOT(AND(ISNUMBER(F310),F310&gt;=DATE(1950,1,1),F310&lt;=DATE(2099,12,31))),"",IF(H310="Closed",IF(AND(ISNUMBER(I310),I310&gt;=DATE(1950,1,1),I310&lt;=DATE(2099,12,31)),I310-F310,""),IF(AND(ISNUMBER(Dashboard!$B$4),Dashboard!$B$4&gt;=DATE(1950,1,1),Dashboard!$B$4&lt;=DATE(2099,12,31)),Dashboard!$B$4-F310,""))))</f>
        <v/>
      </c>
      <c r="K310" s="22" t="str">
        <f>IF(NOT(COUNTA(A310:I310)&gt;0),"",IF(OR(NOT(AND(ISNUMBER(G310),G310&gt;=DATE(1950,1,1),G310&lt;=DATE(2099,12,31))),NOT(AND(ISNUMBER(Dashboard!$B$4),Dashboard!$B$4&gt;=DATE(1950,1,1),Dashboard!$B$4&lt;=DATE(2099,12,31)))),"",IF(AND(H310&lt;&gt;"Closed",G310&lt;Dashboard!$B$4),"Yes","No")))</f>
        <v/>
      </c>
      <c r="L310" s="22" t="str">
        <f>IF(NOT(COUNTA(A310:I310)&gt;0),"",IF(LEN(A310)=0,"Check ID",IF(SUMPRODUCT(--($A$2:$A$501=A310))&gt;1,"Duplicate ID",IF(OR(LEN(B310)=0,LEN(C310)=0,LEN(E310)=0,NOT(OR(D310="Mechanical",D310="Electrical",D310="Plumbing",D310="Controls",D310="Other")),NOT(AND(ISNUMBER(F310),F310&gt;=DATE(1950,1,1),F310&lt;=DATE(2099,12,31))),NOT(AND(ISNUMBER(G310),G310&gt;=DATE(1950,1,1),G310&lt;=DATE(2099,12,31))),NOT(OR(H310="Open",H310="Ready for review",H310="Closed")),IF(AND(AND(ISNUMBER(F310),F310&gt;=DATE(1950,1,1),F310&lt;=DATE(2099,12,31)),AND(ISNUMBER(G310),G310&gt;=DATE(1950,1,1),G310&lt;=DATE(2099,12,31))),G310&lt;F310,FALSE),AND(H310="Closed",LEN(I310)=0),AND(LEN(I310)&gt;0,NOT(AND(ISNUMBER(I310),I310&gt;=DATE(1950,1,1),I310&lt;=DATE(2099,12,31)))),IF(AND(AND(ISNUMBER(I310),I310&gt;=DATE(1950,1,1),I310&lt;=DATE(2099,12,31)),AND(ISNUMBER(F310),F310&gt;=DATE(1950,1,1),F310&lt;=DATE(2099,12,31))),I310&lt;F310,FALSE)),"Check inputs","OK"))))</f>
        <v/>
      </c>
    </row>
    <row r="311" spans="1:12" x14ac:dyDescent="0.25">
      <c r="A311" s="16"/>
      <c r="B311" s="18"/>
      <c r="C311" s="18"/>
      <c r="D311" s="16"/>
      <c r="E311" s="16"/>
      <c r="F311" s="17"/>
      <c r="G311" s="17"/>
      <c r="H311" s="16"/>
      <c r="I311" s="17"/>
      <c r="J311" s="20" t="str">
        <f>IF(NOT(COUNTA(A311:I311)&gt;0),"",IF(NOT(AND(ISNUMBER(F311),F311&gt;=DATE(1950,1,1),F311&lt;=DATE(2099,12,31))),"",IF(H311="Closed",IF(AND(ISNUMBER(I311),I311&gt;=DATE(1950,1,1),I311&lt;=DATE(2099,12,31)),I311-F311,""),IF(AND(ISNUMBER(Dashboard!$B$4),Dashboard!$B$4&gt;=DATE(1950,1,1),Dashboard!$B$4&lt;=DATE(2099,12,31)),Dashboard!$B$4-F311,""))))</f>
        <v/>
      </c>
      <c r="K311" s="22" t="str">
        <f>IF(NOT(COUNTA(A311:I311)&gt;0),"",IF(OR(NOT(AND(ISNUMBER(G311),G311&gt;=DATE(1950,1,1),G311&lt;=DATE(2099,12,31))),NOT(AND(ISNUMBER(Dashboard!$B$4),Dashboard!$B$4&gt;=DATE(1950,1,1),Dashboard!$B$4&lt;=DATE(2099,12,31)))),"",IF(AND(H311&lt;&gt;"Closed",G311&lt;Dashboard!$B$4),"Yes","No")))</f>
        <v/>
      </c>
      <c r="L311" s="22" t="str">
        <f>IF(NOT(COUNTA(A311:I311)&gt;0),"",IF(LEN(A311)=0,"Check ID",IF(SUMPRODUCT(--($A$2:$A$501=A311))&gt;1,"Duplicate ID",IF(OR(LEN(B311)=0,LEN(C311)=0,LEN(E311)=0,NOT(OR(D311="Mechanical",D311="Electrical",D311="Plumbing",D311="Controls",D311="Other")),NOT(AND(ISNUMBER(F311),F311&gt;=DATE(1950,1,1),F311&lt;=DATE(2099,12,31))),NOT(AND(ISNUMBER(G311),G311&gt;=DATE(1950,1,1),G311&lt;=DATE(2099,12,31))),NOT(OR(H311="Open",H311="Ready for review",H311="Closed")),IF(AND(AND(ISNUMBER(F311),F311&gt;=DATE(1950,1,1),F311&lt;=DATE(2099,12,31)),AND(ISNUMBER(G311),G311&gt;=DATE(1950,1,1),G311&lt;=DATE(2099,12,31))),G311&lt;F311,FALSE),AND(H311="Closed",LEN(I311)=0),AND(LEN(I311)&gt;0,NOT(AND(ISNUMBER(I311),I311&gt;=DATE(1950,1,1),I311&lt;=DATE(2099,12,31)))),IF(AND(AND(ISNUMBER(I311),I311&gt;=DATE(1950,1,1),I311&lt;=DATE(2099,12,31)),AND(ISNUMBER(F311),F311&gt;=DATE(1950,1,1),F311&lt;=DATE(2099,12,31))),I311&lt;F311,FALSE)),"Check inputs","OK"))))</f>
        <v/>
      </c>
    </row>
    <row r="312" spans="1:12" x14ac:dyDescent="0.25">
      <c r="A312" s="16"/>
      <c r="B312" s="18"/>
      <c r="C312" s="18"/>
      <c r="D312" s="16"/>
      <c r="E312" s="16"/>
      <c r="F312" s="17"/>
      <c r="G312" s="17"/>
      <c r="H312" s="16"/>
      <c r="I312" s="17"/>
      <c r="J312" s="20" t="str">
        <f>IF(NOT(COUNTA(A312:I312)&gt;0),"",IF(NOT(AND(ISNUMBER(F312),F312&gt;=DATE(1950,1,1),F312&lt;=DATE(2099,12,31))),"",IF(H312="Closed",IF(AND(ISNUMBER(I312),I312&gt;=DATE(1950,1,1),I312&lt;=DATE(2099,12,31)),I312-F312,""),IF(AND(ISNUMBER(Dashboard!$B$4),Dashboard!$B$4&gt;=DATE(1950,1,1),Dashboard!$B$4&lt;=DATE(2099,12,31)),Dashboard!$B$4-F312,""))))</f>
        <v/>
      </c>
      <c r="K312" s="22" t="str">
        <f>IF(NOT(COUNTA(A312:I312)&gt;0),"",IF(OR(NOT(AND(ISNUMBER(G312),G312&gt;=DATE(1950,1,1),G312&lt;=DATE(2099,12,31))),NOT(AND(ISNUMBER(Dashboard!$B$4),Dashboard!$B$4&gt;=DATE(1950,1,1),Dashboard!$B$4&lt;=DATE(2099,12,31)))),"",IF(AND(H312&lt;&gt;"Closed",G312&lt;Dashboard!$B$4),"Yes","No")))</f>
        <v/>
      </c>
      <c r="L312" s="22" t="str">
        <f>IF(NOT(COUNTA(A312:I312)&gt;0),"",IF(LEN(A312)=0,"Check ID",IF(SUMPRODUCT(--($A$2:$A$501=A312))&gt;1,"Duplicate ID",IF(OR(LEN(B312)=0,LEN(C312)=0,LEN(E312)=0,NOT(OR(D312="Mechanical",D312="Electrical",D312="Plumbing",D312="Controls",D312="Other")),NOT(AND(ISNUMBER(F312),F312&gt;=DATE(1950,1,1),F312&lt;=DATE(2099,12,31))),NOT(AND(ISNUMBER(G312),G312&gt;=DATE(1950,1,1),G312&lt;=DATE(2099,12,31))),NOT(OR(H312="Open",H312="Ready for review",H312="Closed")),IF(AND(AND(ISNUMBER(F312),F312&gt;=DATE(1950,1,1),F312&lt;=DATE(2099,12,31)),AND(ISNUMBER(G312),G312&gt;=DATE(1950,1,1),G312&lt;=DATE(2099,12,31))),G312&lt;F312,FALSE),AND(H312="Closed",LEN(I312)=0),AND(LEN(I312)&gt;0,NOT(AND(ISNUMBER(I312),I312&gt;=DATE(1950,1,1),I312&lt;=DATE(2099,12,31)))),IF(AND(AND(ISNUMBER(I312),I312&gt;=DATE(1950,1,1),I312&lt;=DATE(2099,12,31)),AND(ISNUMBER(F312),F312&gt;=DATE(1950,1,1),F312&lt;=DATE(2099,12,31))),I312&lt;F312,FALSE)),"Check inputs","OK"))))</f>
        <v/>
      </c>
    </row>
    <row r="313" spans="1:12" x14ac:dyDescent="0.25">
      <c r="A313" s="16"/>
      <c r="B313" s="18"/>
      <c r="C313" s="18"/>
      <c r="D313" s="16"/>
      <c r="E313" s="16"/>
      <c r="F313" s="17"/>
      <c r="G313" s="17"/>
      <c r="H313" s="16"/>
      <c r="I313" s="17"/>
      <c r="J313" s="20" t="str">
        <f>IF(NOT(COUNTA(A313:I313)&gt;0),"",IF(NOT(AND(ISNUMBER(F313),F313&gt;=DATE(1950,1,1),F313&lt;=DATE(2099,12,31))),"",IF(H313="Closed",IF(AND(ISNUMBER(I313),I313&gt;=DATE(1950,1,1),I313&lt;=DATE(2099,12,31)),I313-F313,""),IF(AND(ISNUMBER(Dashboard!$B$4),Dashboard!$B$4&gt;=DATE(1950,1,1),Dashboard!$B$4&lt;=DATE(2099,12,31)),Dashboard!$B$4-F313,""))))</f>
        <v/>
      </c>
      <c r="K313" s="22" t="str">
        <f>IF(NOT(COUNTA(A313:I313)&gt;0),"",IF(OR(NOT(AND(ISNUMBER(G313),G313&gt;=DATE(1950,1,1),G313&lt;=DATE(2099,12,31))),NOT(AND(ISNUMBER(Dashboard!$B$4),Dashboard!$B$4&gt;=DATE(1950,1,1),Dashboard!$B$4&lt;=DATE(2099,12,31)))),"",IF(AND(H313&lt;&gt;"Closed",G313&lt;Dashboard!$B$4),"Yes","No")))</f>
        <v/>
      </c>
      <c r="L313" s="22" t="str">
        <f>IF(NOT(COUNTA(A313:I313)&gt;0),"",IF(LEN(A313)=0,"Check ID",IF(SUMPRODUCT(--($A$2:$A$501=A313))&gt;1,"Duplicate ID",IF(OR(LEN(B313)=0,LEN(C313)=0,LEN(E313)=0,NOT(OR(D313="Mechanical",D313="Electrical",D313="Plumbing",D313="Controls",D313="Other")),NOT(AND(ISNUMBER(F313),F313&gt;=DATE(1950,1,1),F313&lt;=DATE(2099,12,31))),NOT(AND(ISNUMBER(G313),G313&gt;=DATE(1950,1,1),G313&lt;=DATE(2099,12,31))),NOT(OR(H313="Open",H313="Ready for review",H313="Closed")),IF(AND(AND(ISNUMBER(F313),F313&gt;=DATE(1950,1,1),F313&lt;=DATE(2099,12,31)),AND(ISNUMBER(G313),G313&gt;=DATE(1950,1,1),G313&lt;=DATE(2099,12,31))),G313&lt;F313,FALSE),AND(H313="Closed",LEN(I313)=0),AND(LEN(I313)&gt;0,NOT(AND(ISNUMBER(I313),I313&gt;=DATE(1950,1,1),I313&lt;=DATE(2099,12,31)))),IF(AND(AND(ISNUMBER(I313),I313&gt;=DATE(1950,1,1),I313&lt;=DATE(2099,12,31)),AND(ISNUMBER(F313),F313&gt;=DATE(1950,1,1),F313&lt;=DATE(2099,12,31))),I313&lt;F313,FALSE)),"Check inputs","OK"))))</f>
        <v/>
      </c>
    </row>
    <row r="314" spans="1:12" x14ac:dyDescent="0.25">
      <c r="A314" s="16"/>
      <c r="B314" s="18"/>
      <c r="C314" s="18"/>
      <c r="D314" s="16"/>
      <c r="E314" s="16"/>
      <c r="F314" s="17"/>
      <c r="G314" s="17"/>
      <c r="H314" s="16"/>
      <c r="I314" s="17"/>
      <c r="J314" s="20" t="str">
        <f>IF(NOT(COUNTA(A314:I314)&gt;0),"",IF(NOT(AND(ISNUMBER(F314),F314&gt;=DATE(1950,1,1),F314&lt;=DATE(2099,12,31))),"",IF(H314="Closed",IF(AND(ISNUMBER(I314),I314&gt;=DATE(1950,1,1),I314&lt;=DATE(2099,12,31)),I314-F314,""),IF(AND(ISNUMBER(Dashboard!$B$4),Dashboard!$B$4&gt;=DATE(1950,1,1),Dashboard!$B$4&lt;=DATE(2099,12,31)),Dashboard!$B$4-F314,""))))</f>
        <v/>
      </c>
      <c r="K314" s="22" t="str">
        <f>IF(NOT(COUNTA(A314:I314)&gt;0),"",IF(OR(NOT(AND(ISNUMBER(G314),G314&gt;=DATE(1950,1,1),G314&lt;=DATE(2099,12,31))),NOT(AND(ISNUMBER(Dashboard!$B$4),Dashboard!$B$4&gt;=DATE(1950,1,1),Dashboard!$B$4&lt;=DATE(2099,12,31)))),"",IF(AND(H314&lt;&gt;"Closed",G314&lt;Dashboard!$B$4),"Yes","No")))</f>
        <v/>
      </c>
      <c r="L314" s="22" t="str">
        <f>IF(NOT(COUNTA(A314:I314)&gt;0),"",IF(LEN(A314)=0,"Check ID",IF(SUMPRODUCT(--($A$2:$A$501=A314))&gt;1,"Duplicate ID",IF(OR(LEN(B314)=0,LEN(C314)=0,LEN(E314)=0,NOT(OR(D314="Mechanical",D314="Electrical",D314="Plumbing",D314="Controls",D314="Other")),NOT(AND(ISNUMBER(F314),F314&gt;=DATE(1950,1,1),F314&lt;=DATE(2099,12,31))),NOT(AND(ISNUMBER(G314),G314&gt;=DATE(1950,1,1),G314&lt;=DATE(2099,12,31))),NOT(OR(H314="Open",H314="Ready for review",H314="Closed")),IF(AND(AND(ISNUMBER(F314),F314&gt;=DATE(1950,1,1),F314&lt;=DATE(2099,12,31)),AND(ISNUMBER(G314),G314&gt;=DATE(1950,1,1),G314&lt;=DATE(2099,12,31))),G314&lt;F314,FALSE),AND(H314="Closed",LEN(I314)=0),AND(LEN(I314)&gt;0,NOT(AND(ISNUMBER(I314),I314&gt;=DATE(1950,1,1),I314&lt;=DATE(2099,12,31)))),IF(AND(AND(ISNUMBER(I314),I314&gt;=DATE(1950,1,1),I314&lt;=DATE(2099,12,31)),AND(ISNUMBER(F314),F314&gt;=DATE(1950,1,1),F314&lt;=DATE(2099,12,31))),I314&lt;F314,FALSE)),"Check inputs","OK"))))</f>
        <v/>
      </c>
    </row>
    <row r="315" spans="1:12" x14ac:dyDescent="0.25">
      <c r="A315" s="16"/>
      <c r="B315" s="18"/>
      <c r="C315" s="18"/>
      <c r="D315" s="16"/>
      <c r="E315" s="16"/>
      <c r="F315" s="17"/>
      <c r="G315" s="17"/>
      <c r="H315" s="16"/>
      <c r="I315" s="17"/>
      <c r="J315" s="20" t="str">
        <f>IF(NOT(COUNTA(A315:I315)&gt;0),"",IF(NOT(AND(ISNUMBER(F315),F315&gt;=DATE(1950,1,1),F315&lt;=DATE(2099,12,31))),"",IF(H315="Closed",IF(AND(ISNUMBER(I315),I315&gt;=DATE(1950,1,1),I315&lt;=DATE(2099,12,31)),I315-F315,""),IF(AND(ISNUMBER(Dashboard!$B$4),Dashboard!$B$4&gt;=DATE(1950,1,1),Dashboard!$B$4&lt;=DATE(2099,12,31)),Dashboard!$B$4-F315,""))))</f>
        <v/>
      </c>
      <c r="K315" s="22" t="str">
        <f>IF(NOT(COUNTA(A315:I315)&gt;0),"",IF(OR(NOT(AND(ISNUMBER(G315),G315&gt;=DATE(1950,1,1),G315&lt;=DATE(2099,12,31))),NOT(AND(ISNUMBER(Dashboard!$B$4),Dashboard!$B$4&gt;=DATE(1950,1,1),Dashboard!$B$4&lt;=DATE(2099,12,31)))),"",IF(AND(H315&lt;&gt;"Closed",G315&lt;Dashboard!$B$4),"Yes","No")))</f>
        <v/>
      </c>
      <c r="L315" s="22" t="str">
        <f>IF(NOT(COUNTA(A315:I315)&gt;0),"",IF(LEN(A315)=0,"Check ID",IF(SUMPRODUCT(--($A$2:$A$501=A315))&gt;1,"Duplicate ID",IF(OR(LEN(B315)=0,LEN(C315)=0,LEN(E315)=0,NOT(OR(D315="Mechanical",D315="Electrical",D315="Plumbing",D315="Controls",D315="Other")),NOT(AND(ISNUMBER(F315),F315&gt;=DATE(1950,1,1),F315&lt;=DATE(2099,12,31))),NOT(AND(ISNUMBER(G315),G315&gt;=DATE(1950,1,1),G315&lt;=DATE(2099,12,31))),NOT(OR(H315="Open",H315="Ready for review",H315="Closed")),IF(AND(AND(ISNUMBER(F315),F315&gt;=DATE(1950,1,1),F315&lt;=DATE(2099,12,31)),AND(ISNUMBER(G315),G315&gt;=DATE(1950,1,1),G315&lt;=DATE(2099,12,31))),G315&lt;F315,FALSE),AND(H315="Closed",LEN(I315)=0),AND(LEN(I315)&gt;0,NOT(AND(ISNUMBER(I315),I315&gt;=DATE(1950,1,1),I315&lt;=DATE(2099,12,31)))),IF(AND(AND(ISNUMBER(I315),I315&gt;=DATE(1950,1,1),I315&lt;=DATE(2099,12,31)),AND(ISNUMBER(F315),F315&gt;=DATE(1950,1,1),F315&lt;=DATE(2099,12,31))),I315&lt;F315,FALSE)),"Check inputs","OK"))))</f>
        <v/>
      </c>
    </row>
    <row r="316" spans="1:12" x14ac:dyDescent="0.25">
      <c r="A316" s="16"/>
      <c r="B316" s="18"/>
      <c r="C316" s="18"/>
      <c r="D316" s="16"/>
      <c r="E316" s="16"/>
      <c r="F316" s="17"/>
      <c r="G316" s="17"/>
      <c r="H316" s="16"/>
      <c r="I316" s="17"/>
      <c r="J316" s="20" t="str">
        <f>IF(NOT(COUNTA(A316:I316)&gt;0),"",IF(NOT(AND(ISNUMBER(F316),F316&gt;=DATE(1950,1,1),F316&lt;=DATE(2099,12,31))),"",IF(H316="Closed",IF(AND(ISNUMBER(I316),I316&gt;=DATE(1950,1,1),I316&lt;=DATE(2099,12,31)),I316-F316,""),IF(AND(ISNUMBER(Dashboard!$B$4),Dashboard!$B$4&gt;=DATE(1950,1,1),Dashboard!$B$4&lt;=DATE(2099,12,31)),Dashboard!$B$4-F316,""))))</f>
        <v/>
      </c>
      <c r="K316" s="22" t="str">
        <f>IF(NOT(COUNTA(A316:I316)&gt;0),"",IF(OR(NOT(AND(ISNUMBER(G316),G316&gt;=DATE(1950,1,1),G316&lt;=DATE(2099,12,31))),NOT(AND(ISNUMBER(Dashboard!$B$4),Dashboard!$B$4&gt;=DATE(1950,1,1),Dashboard!$B$4&lt;=DATE(2099,12,31)))),"",IF(AND(H316&lt;&gt;"Closed",G316&lt;Dashboard!$B$4),"Yes","No")))</f>
        <v/>
      </c>
      <c r="L316" s="22" t="str">
        <f>IF(NOT(COUNTA(A316:I316)&gt;0),"",IF(LEN(A316)=0,"Check ID",IF(SUMPRODUCT(--($A$2:$A$501=A316))&gt;1,"Duplicate ID",IF(OR(LEN(B316)=0,LEN(C316)=0,LEN(E316)=0,NOT(OR(D316="Mechanical",D316="Electrical",D316="Plumbing",D316="Controls",D316="Other")),NOT(AND(ISNUMBER(F316),F316&gt;=DATE(1950,1,1),F316&lt;=DATE(2099,12,31))),NOT(AND(ISNUMBER(G316),G316&gt;=DATE(1950,1,1),G316&lt;=DATE(2099,12,31))),NOT(OR(H316="Open",H316="Ready for review",H316="Closed")),IF(AND(AND(ISNUMBER(F316),F316&gt;=DATE(1950,1,1),F316&lt;=DATE(2099,12,31)),AND(ISNUMBER(G316),G316&gt;=DATE(1950,1,1),G316&lt;=DATE(2099,12,31))),G316&lt;F316,FALSE),AND(H316="Closed",LEN(I316)=0),AND(LEN(I316)&gt;0,NOT(AND(ISNUMBER(I316),I316&gt;=DATE(1950,1,1),I316&lt;=DATE(2099,12,31)))),IF(AND(AND(ISNUMBER(I316),I316&gt;=DATE(1950,1,1),I316&lt;=DATE(2099,12,31)),AND(ISNUMBER(F316),F316&gt;=DATE(1950,1,1),F316&lt;=DATE(2099,12,31))),I316&lt;F316,FALSE)),"Check inputs","OK"))))</f>
        <v/>
      </c>
    </row>
    <row r="317" spans="1:12" x14ac:dyDescent="0.25">
      <c r="A317" s="16"/>
      <c r="B317" s="18"/>
      <c r="C317" s="18"/>
      <c r="D317" s="16"/>
      <c r="E317" s="16"/>
      <c r="F317" s="17"/>
      <c r="G317" s="17"/>
      <c r="H317" s="16"/>
      <c r="I317" s="17"/>
      <c r="J317" s="20" t="str">
        <f>IF(NOT(COUNTA(A317:I317)&gt;0),"",IF(NOT(AND(ISNUMBER(F317),F317&gt;=DATE(1950,1,1),F317&lt;=DATE(2099,12,31))),"",IF(H317="Closed",IF(AND(ISNUMBER(I317),I317&gt;=DATE(1950,1,1),I317&lt;=DATE(2099,12,31)),I317-F317,""),IF(AND(ISNUMBER(Dashboard!$B$4),Dashboard!$B$4&gt;=DATE(1950,1,1),Dashboard!$B$4&lt;=DATE(2099,12,31)),Dashboard!$B$4-F317,""))))</f>
        <v/>
      </c>
      <c r="K317" s="22" t="str">
        <f>IF(NOT(COUNTA(A317:I317)&gt;0),"",IF(OR(NOT(AND(ISNUMBER(G317),G317&gt;=DATE(1950,1,1),G317&lt;=DATE(2099,12,31))),NOT(AND(ISNUMBER(Dashboard!$B$4),Dashboard!$B$4&gt;=DATE(1950,1,1),Dashboard!$B$4&lt;=DATE(2099,12,31)))),"",IF(AND(H317&lt;&gt;"Closed",G317&lt;Dashboard!$B$4),"Yes","No")))</f>
        <v/>
      </c>
      <c r="L317" s="22" t="str">
        <f>IF(NOT(COUNTA(A317:I317)&gt;0),"",IF(LEN(A317)=0,"Check ID",IF(SUMPRODUCT(--($A$2:$A$501=A317))&gt;1,"Duplicate ID",IF(OR(LEN(B317)=0,LEN(C317)=0,LEN(E317)=0,NOT(OR(D317="Mechanical",D317="Electrical",D317="Plumbing",D317="Controls",D317="Other")),NOT(AND(ISNUMBER(F317),F317&gt;=DATE(1950,1,1),F317&lt;=DATE(2099,12,31))),NOT(AND(ISNUMBER(G317),G317&gt;=DATE(1950,1,1),G317&lt;=DATE(2099,12,31))),NOT(OR(H317="Open",H317="Ready for review",H317="Closed")),IF(AND(AND(ISNUMBER(F317),F317&gt;=DATE(1950,1,1),F317&lt;=DATE(2099,12,31)),AND(ISNUMBER(G317),G317&gt;=DATE(1950,1,1),G317&lt;=DATE(2099,12,31))),G317&lt;F317,FALSE),AND(H317="Closed",LEN(I317)=0),AND(LEN(I317)&gt;0,NOT(AND(ISNUMBER(I317),I317&gt;=DATE(1950,1,1),I317&lt;=DATE(2099,12,31)))),IF(AND(AND(ISNUMBER(I317),I317&gt;=DATE(1950,1,1),I317&lt;=DATE(2099,12,31)),AND(ISNUMBER(F317),F317&gt;=DATE(1950,1,1),F317&lt;=DATE(2099,12,31))),I317&lt;F317,FALSE)),"Check inputs","OK"))))</f>
        <v/>
      </c>
    </row>
    <row r="318" spans="1:12" x14ac:dyDescent="0.25">
      <c r="A318" s="16"/>
      <c r="B318" s="18"/>
      <c r="C318" s="18"/>
      <c r="D318" s="16"/>
      <c r="E318" s="16"/>
      <c r="F318" s="17"/>
      <c r="G318" s="17"/>
      <c r="H318" s="16"/>
      <c r="I318" s="17"/>
      <c r="J318" s="20" t="str">
        <f>IF(NOT(COUNTA(A318:I318)&gt;0),"",IF(NOT(AND(ISNUMBER(F318),F318&gt;=DATE(1950,1,1),F318&lt;=DATE(2099,12,31))),"",IF(H318="Closed",IF(AND(ISNUMBER(I318),I318&gt;=DATE(1950,1,1),I318&lt;=DATE(2099,12,31)),I318-F318,""),IF(AND(ISNUMBER(Dashboard!$B$4),Dashboard!$B$4&gt;=DATE(1950,1,1),Dashboard!$B$4&lt;=DATE(2099,12,31)),Dashboard!$B$4-F318,""))))</f>
        <v/>
      </c>
      <c r="K318" s="22" t="str">
        <f>IF(NOT(COUNTA(A318:I318)&gt;0),"",IF(OR(NOT(AND(ISNUMBER(G318),G318&gt;=DATE(1950,1,1),G318&lt;=DATE(2099,12,31))),NOT(AND(ISNUMBER(Dashboard!$B$4),Dashboard!$B$4&gt;=DATE(1950,1,1),Dashboard!$B$4&lt;=DATE(2099,12,31)))),"",IF(AND(H318&lt;&gt;"Closed",G318&lt;Dashboard!$B$4),"Yes","No")))</f>
        <v/>
      </c>
      <c r="L318" s="22" t="str">
        <f>IF(NOT(COUNTA(A318:I318)&gt;0),"",IF(LEN(A318)=0,"Check ID",IF(SUMPRODUCT(--($A$2:$A$501=A318))&gt;1,"Duplicate ID",IF(OR(LEN(B318)=0,LEN(C318)=0,LEN(E318)=0,NOT(OR(D318="Mechanical",D318="Electrical",D318="Plumbing",D318="Controls",D318="Other")),NOT(AND(ISNUMBER(F318),F318&gt;=DATE(1950,1,1),F318&lt;=DATE(2099,12,31))),NOT(AND(ISNUMBER(G318),G318&gt;=DATE(1950,1,1),G318&lt;=DATE(2099,12,31))),NOT(OR(H318="Open",H318="Ready for review",H318="Closed")),IF(AND(AND(ISNUMBER(F318),F318&gt;=DATE(1950,1,1),F318&lt;=DATE(2099,12,31)),AND(ISNUMBER(G318),G318&gt;=DATE(1950,1,1),G318&lt;=DATE(2099,12,31))),G318&lt;F318,FALSE),AND(H318="Closed",LEN(I318)=0),AND(LEN(I318)&gt;0,NOT(AND(ISNUMBER(I318),I318&gt;=DATE(1950,1,1),I318&lt;=DATE(2099,12,31)))),IF(AND(AND(ISNUMBER(I318),I318&gt;=DATE(1950,1,1),I318&lt;=DATE(2099,12,31)),AND(ISNUMBER(F318),F318&gt;=DATE(1950,1,1),F318&lt;=DATE(2099,12,31))),I318&lt;F318,FALSE)),"Check inputs","OK"))))</f>
        <v/>
      </c>
    </row>
    <row r="319" spans="1:12" x14ac:dyDescent="0.25">
      <c r="A319" s="16"/>
      <c r="B319" s="18"/>
      <c r="C319" s="18"/>
      <c r="D319" s="16"/>
      <c r="E319" s="16"/>
      <c r="F319" s="17"/>
      <c r="G319" s="17"/>
      <c r="H319" s="16"/>
      <c r="I319" s="17"/>
      <c r="J319" s="20" t="str">
        <f>IF(NOT(COUNTA(A319:I319)&gt;0),"",IF(NOT(AND(ISNUMBER(F319),F319&gt;=DATE(1950,1,1),F319&lt;=DATE(2099,12,31))),"",IF(H319="Closed",IF(AND(ISNUMBER(I319),I319&gt;=DATE(1950,1,1),I319&lt;=DATE(2099,12,31)),I319-F319,""),IF(AND(ISNUMBER(Dashboard!$B$4),Dashboard!$B$4&gt;=DATE(1950,1,1),Dashboard!$B$4&lt;=DATE(2099,12,31)),Dashboard!$B$4-F319,""))))</f>
        <v/>
      </c>
      <c r="K319" s="22" t="str">
        <f>IF(NOT(COUNTA(A319:I319)&gt;0),"",IF(OR(NOT(AND(ISNUMBER(G319),G319&gt;=DATE(1950,1,1),G319&lt;=DATE(2099,12,31))),NOT(AND(ISNUMBER(Dashboard!$B$4),Dashboard!$B$4&gt;=DATE(1950,1,1),Dashboard!$B$4&lt;=DATE(2099,12,31)))),"",IF(AND(H319&lt;&gt;"Closed",G319&lt;Dashboard!$B$4),"Yes","No")))</f>
        <v/>
      </c>
      <c r="L319" s="22" t="str">
        <f>IF(NOT(COUNTA(A319:I319)&gt;0),"",IF(LEN(A319)=0,"Check ID",IF(SUMPRODUCT(--($A$2:$A$501=A319))&gt;1,"Duplicate ID",IF(OR(LEN(B319)=0,LEN(C319)=0,LEN(E319)=0,NOT(OR(D319="Mechanical",D319="Electrical",D319="Plumbing",D319="Controls",D319="Other")),NOT(AND(ISNUMBER(F319),F319&gt;=DATE(1950,1,1),F319&lt;=DATE(2099,12,31))),NOT(AND(ISNUMBER(G319),G319&gt;=DATE(1950,1,1),G319&lt;=DATE(2099,12,31))),NOT(OR(H319="Open",H319="Ready for review",H319="Closed")),IF(AND(AND(ISNUMBER(F319),F319&gt;=DATE(1950,1,1),F319&lt;=DATE(2099,12,31)),AND(ISNUMBER(G319),G319&gt;=DATE(1950,1,1),G319&lt;=DATE(2099,12,31))),G319&lt;F319,FALSE),AND(H319="Closed",LEN(I319)=0),AND(LEN(I319)&gt;0,NOT(AND(ISNUMBER(I319),I319&gt;=DATE(1950,1,1),I319&lt;=DATE(2099,12,31)))),IF(AND(AND(ISNUMBER(I319),I319&gt;=DATE(1950,1,1),I319&lt;=DATE(2099,12,31)),AND(ISNUMBER(F319),F319&gt;=DATE(1950,1,1),F319&lt;=DATE(2099,12,31))),I319&lt;F319,FALSE)),"Check inputs","OK"))))</f>
        <v/>
      </c>
    </row>
    <row r="320" spans="1:12" x14ac:dyDescent="0.25">
      <c r="A320" s="16"/>
      <c r="B320" s="18"/>
      <c r="C320" s="18"/>
      <c r="D320" s="16"/>
      <c r="E320" s="16"/>
      <c r="F320" s="17"/>
      <c r="G320" s="17"/>
      <c r="H320" s="16"/>
      <c r="I320" s="17"/>
      <c r="J320" s="20" t="str">
        <f>IF(NOT(COUNTA(A320:I320)&gt;0),"",IF(NOT(AND(ISNUMBER(F320),F320&gt;=DATE(1950,1,1),F320&lt;=DATE(2099,12,31))),"",IF(H320="Closed",IF(AND(ISNUMBER(I320),I320&gt;=DATE(1950,1,1),I320&lt;=DATE(2099,12,31)),I320-F320,""),IF(AND(ISNUMBER(Dashboard!$B$4),Dashboard!$B$4&gt;=DATE(1950,1,1),Dashboard!$B$4&lt;=DATE(2099,12,31)),Dashboard!$B$4-F320,""))))</f>
        <v/>
      </c>
      <c r="K320" s="22" t="str">
        <f>IF(NOT(COUNTA(A320:I320)&gt;0),"",IF(OR(NOT(AND(ISNUMBER(G320),G320&gt;=DATE(1950,1,1),G320&lt;=DATE(2099,12,31))),NOT(AND(ISNUMBER(Dashboard!$B$4),Dashboard!$B$4&gt;=DATE(1950,1,1),Dashboard!$B$4&lt;=DATE(2099,12,31)))),"",IF(AND(H320&lt;&gt;"Closed",G320&lt;Dashboard!$B$4),"Yes","No")))</f>
        <v/>
      </c>
      <c r="L320" s="22" t="str">
        <f>IF(NOT(COUNTA(A320:I320)&gt;0),"",IF(LEN(A320)=0,"Check ID",IF(SUMPRODUCT(--($A$2:$A$501=A320))&gt;1,"Duplicate ID",IF(OR(LEN(B320)=0,LEN(C320)=0,LEN(E320)=0,NOT(OR(D320="Mechanical",D320="Electrical",D320="Plumbing",D320="Controls",D320="Other")),NOT(AND(ISNUMBER(F320),F320&gt;=DATE(1950,1,1),F320&lt;=DATE(2099,12,31))),NOT(AND(ISNUMBER(G320),G320&gt;=DATE(1950,1,1),G320&lt;=DATE(2099,12,31))),NOT(OR(H320="Open",H320="Ready for review",H320="Closed")),IF(AND(AND(ISNUMBER(F320),F320&gt;=DATE(1950,1,1),F320&lt;=DATE(2099,12,31)),AND(ISNUMBER(G320),G320&gt;=DATE(1950,1,1),G320&lt;=DATE(2099,12,31))),G320&lt;F320,FALSE),AND(H320="Closed",LEN(I320)=0),AND(LEN(I320)&gt;0,NOT(AND(ISNUMBER(I320),I320&gt;=DATE(1950,1,1),I320&lt;=DATE(2099,12,31)))),IF(AND(AND(ISNUMBER(I320),I320&gt;=DATE(1950,1,1),I320&lt;=DATE(2099,12,31)),AND(ISNUMBER(F320),F320&gt;=DATE(1950,1,1),F320&lt;=DATE(2099,12,31))),I320&lt;F320,FALSE)),"Check inputs","OK"))))</f>
        <v/>
      </c>
    </row>
    <row r="321" spans="1:12" x14ac:dyDescent="0.25">
      <c r="A321" s="16"/>
      <c r="B321" s="18"/>
      <c r="C321" s="18"/>
      <c r="D321" s="16"/>
      <c r="E321" s="16"/>
      <c r="F321" s="17"/>
      <c r="G321" s="17"/>
      <c r="H321" s="16"/>
      <c r="I321" s="17"/>
      <c r="J321" s="20" t="str">
        <f>IF(NOT(COUNTA(A321:I321)&gt;0),"",IF(NOT(AND(ISNUMBER(F321),F321&gt;=DATE(1950,1,1),F321&lt;=DATE(2099,12,31))),"",IF(H321="Closed",IF(AND(ISNUMBER(I321),I321&gt;=DATE(1950,1,1),I321&lt;=DATE(2099,12,31)),I321-F321,""),IF(AND(ISNUMBER(Dashboard!$B$4),Dashboard!$B$4&gt;=DATE(1950,1,1),Dashboard!$B$4&lt;=DATE(2099,12,31)),Dashboard!$B$4-F321,""))))</f>
        <v/>
      </c>
      <c r="K321" s="22" t="str">
        <f>IF(NOT(COUNTA(A321:I321)&gt;0),"",IF(OR(NOT(AND(ISNUMBER(G321),G321&gt;=DATE(1950,1,1),G321&lt;=DATE(2099,12,31))),NOT(AND(ISNUMBER(Dashboard!$B$4),Dashboard!$B$4&gt;=DATE(1950,1,1),Dashboard!$B$4&lt;=DATE(2099,12,31)))),"",IF(AND(H321&lt;&gt;"Closed",G321&lt;Dashboard!$B$4),"Yes","No")))</f>
        <v/>
      </c>
      <c r="L321" s="22" t="str">
        <f>IF(NOT(COUNTA(A321:I321)&gt;0),"",IF(LEN(A321)=0,"Check ID",IF(SUMPRODUCT(--($A$2:$A$501=A321))&gt;1,"Duplicate ID",IF(OR(LEN(B321)=0,LEN(C321)=0,LEN(E321)=0,NOT(OR(D321="Mechanical",D321="Electrical",D321="Plumbing",D321="Controls",D321="Other")),NOT(AND(ISNUMBER(F321),F321&gt;=DATE(1950,1,1),F321&lt;=DATE(2099,12,31))),NOT(AND(ISNUMBER(G321),G321&gt;=DATE(1950,1,1),G321&lt;=DATE(2099,12,31))),NOT(OR(H321="Open",H321="Ready for review",H321="Closed")),IF(AND(AND(ISNUMBER(F321),F321&gt;=DATE(1950,1,1),F321&lt;=DATE(2099,12,31)),AND(ISNUMBER(G321),G321&gt;=DATE(1950,1,1),G321&lt;=DATE(2099,12,31))),G321&lt;F321,FALSE),AND(H321="Closed",LEN(I321)=0),AND(LEN(I321)&gt;0,NOT(AND(ISNUMBER(I321),I321&gt;=DATE(1950,1,1),I321&lt;=DATE(2099,12,31)))),IF(AND(AND(ISNUMBER(I321),I321&gt;=DATE(1950,1,1),I321&lt;=DATE(2099,12,31)),AND(ISNUMBER(F321),F321&gt;=DATE(1950,1,1),F321&lt;=DATE(2099,12,31))),I321&lt;F321,FALSE)),"Check inputs","OK"))))</f>
        <v/>
      </c>
    </row>
    <row r="322" spans="1:12" x14ac:dyDescent="0.25">
      <c r="A322" s="16"/>
      <c r="B322" s="18"/>
      <c r="C322" s="18"/>
      <c r="D322" s="16"/>
      <c r="E322" s="16"/>
      <c r="F322" s="17"/>
      <c r="G322" s="17"/>
      <c r="H322" s="16"/>
      <c r="I322" s="17"/>
      <c r="J322" s="20" t="str">
        <f>IF(NOT(COUNTA(A322:I322)&gt;0),"",IF(NOT(AND(ISNUMBER(F322),F322&gt;=DATE(1950,1,1),F322&lt;=DATE(2099,12,31))),"",IF(H322="Closed",IF(AND(ISNUMBER(I322),I322&gt;=DATE(1950,1,1),I322&lt;=DATE(2099,12,31)),I322-F322,""),IF(AND(ISNUMBER(Dashboard!$B$4),Dashboard!$B$4&gt;=DATE(1950,1,1),Dashboard!$B$4&lt;=DATE(2099,12,31)),Dashboard!$B$4-F322,""))))</f>
        <v/>
      </c>
      <c r="K322" s="22" t="str">
        <f>IF(NOT(COUNTA(A322:I322)&gt;0),"",IF(OR(NOT(AND(ISNUMBER(G322),G322&gt;=DATE(1950,1,1),G322&lt;=DATE(2099,12,31))),NOT(AND(ISNUMBER(Dashboard!$B$4),Dashboard!$B$4&gt;=DATE(1950,1,1),Dashboard!$B$4&lt;=DATE(2099,12,31)))),"",IF(AND(H322&lt;&gt;"Closed",G322&lt;Dashboard!$B$4),"Yes","No")))</f>
        <v/>
      </c>
      <c r="L322" s="22" t="str">
        <f>IF(NOT(COUNTA(A322:I322)&gt;0),"",IF(LEN(A322)=0,"Check ID",IF(SUMPRODUCT(--($A$2:$A$501=A322))&gt;1,"Duplicate ID",IF(OR(LEN(B322)=0,LEN(C322)=0,LEN(E322)=0,NOT(OR(D322="Mechanical",D322="Electrical",D322="Plumbing",D322="Controls",D322="Other")),NOT(AND(ISNUMBER(F322),F322&gt;=DATE(1950,1,1),F322&lt;=DATE(2099,12,31))),NOT(AND(ISNUMBER(G322),G322&gt;=DATE(1950,1,1),G322&lt;=DATE(2099,12,31))),NOT(OR(H322="Open",H322="Ready for review",H322="Closed")),IF(AND(AND(ISNUMBER(F322),F322&gt;=DATE(1950,1,1),F322&lt;=DATE(2099,12,31)),AND(ISNUMBER(G322),G322&gt;=DATE(1950,1,1),G322&lt;=DATE(2099,12,31))),G322&lt;F322,FALSE),AND(H322="Closed",LEN(I322)=0),AND(LEN(I322)&gt;0,NOT(AND(ISNUMBER(I322),I322&gt;=DATE(1950,1,1),I322&lt;=DATE(2099,12,31)))),IF(AND(AND(ISNUMBER(I322),I322&gt;=DATE(1950,1,1),I322&lt;=DATE(2099,12,31)),AND(ISNUMBER(F322),F322&gt;=DATE(1950,1,1),F322&lt;=DATE(2099,12,31))),I322&lt;F322,FALSE)),"Check inputs","OK"))))</f>
        <v/>
      </c>
    </row>
    <row r="323" spans="1:12" x14ac:dyDescent="0.25">
      <c r="A323" s="16"/>
      <c r="B323" s="18"/>
      <c r="C323" s="18"/>
      <c r="D323" s="16"/>
      <c r="E323" s="16"/>
      <c r="F323" s="17"/>
      <c r="G323" s="17"/>
      <c r="H323" s="16"/>
      <c r="I323" s="17"/>
      <c r="J323" s="20" t="str">
        <f>IF(NOT(COUNTA(A323:I323)&gt;0),"",IF(NOT(AND(ISNUMBER(F323),F323&gt;=DATE(1950,1,1),F323&lt;=DATE(2099,12,31))),"",IF(H323="Closed",IF(AND(ISNUMBER(I323),I323&gt;=DATE(1950,1,1),I323&lt;=DATE(2099,12,31)),I323-F323,""),IF(AND(ISNUMBER(Dashboard!$B$4),Dashboard!$B$4&gt;=DATE(1950,1,1),Dashboard!$B$4&lt;=DATE(2099,12,31)),Dashboard!$B$4-F323,""))))</f>
        <v/>
      </c>
      <c r="K323" s="22" t="str">
        <f>IF(NOT(COUNTA(A323:I323)&gt;0),"",IF(OR(NOT(AND(ISNUMBER(G323),G323&gt;=DATE(1950,1,1),G323&lt;=DATE(2099,12,31))),NOT(AND(ISNUMBER(Dashboard!$B$4),Dashboard!$B$4&gt;=DATE(1950,1,1),Dashboard!$B$4&lt;=DATE(2099,12,31)))),"",IF(AND(H323&lt;&gt;"Closed",G323&lt;Dashboard!$B$4),"Yes","No")))</f>
        <v/>
      </c>
      <c r="L323" s="22" t="str">
        <f>IF(NOT(COUNTA(A323:I323)&gt;0),"",IF(LEN(A323)=0,"Check ID",IF(SUMPRODUCT(--($A$2:$A$501=A323))&gt;1,"Duplicate ID",IF(OR(LEN(B323)=0,LEN(C323)=0,LEN(E323)=0,NOT(OR(D323="Mechanical",D323="Electrical",D323="Plumbing",D323="Controls",D323="Other")),NOT(AND(ISNUMBER(F323),F323&gt;=DATE(1950,1,1),F323&lt;=DATE(2099,12,31))),NOT(AND(ISNUMBER(G323),G323&gt;=DATE(1950,1,1),G323&lt;=DATE(2099,12,31))),NOT(OR(H323="Open",H323="Ready for review",H323="Closed")),IF(AND(AND(ISNUMBER(F323),F323&gt;=DATE(1950,1,1),F323&lt;=DATE(2099,12,31)),AND(ISNUMBER(G323),G323&gt;=DATE(1950,1,1),G323&lt;=DATE(2099,12,31))),G323&lt;F323,FALSE),AND(H323="Closed",LEN(I323)=0),AND(LEN(I323)&gt;0,NOT(AND(ISNUMBER(I323),I323&gt;=DATE(1950,1,1),I323&lt;=DATE(2099,12,31)))),IF(AND(AND(ISNUMBER(I323),I323&gt;=DATE(1950,1,1),I323&lt;=DATE(2099,12,31)),AND(ISNUMBER(F323),F323&gt;=DATE(1950,1,1),F323&lt;=DATE(2099,12,31))),I323&lt;F323,FALSE)),"Check inputs","OK"))))</f>
        <v/>
      </c>
    </row>
    <row r="324" spans="1:12" x14ac:dyDescent="0.25">
      <c r="A324" s="16"/>
      <c r="B324" s="18"/>
      <c r="C324" s="18"/>
      <c r="D324" s="16"/>
      <c r="E324" s="16"/>
      <c r="F324" s="17"/>
      <c r="G324" s="17"/>
      <c r="H324" s="16"/>
      <c r="I324" s="17"/>
      <c r="J324" s="20" t="str">
        <f>IF(NOT(COUNTA(A324:I324)&gt;0),"",IF(NOT(AND(ISNUMBER(F324),F324&gt;=DATE(1950,1,1),F324&lt;=DATE(2099,12,31))),"",IF(H324="Closed",IF(AND(ISNUMBER(I324),I324&gt;=DATE(1950,1,1),I324&lt;=DATE(2099,12,31)),I324-F324,""),IF(AND(ISNUMBER(Dashboard!$B$4),Dashboard!$B$4&gt;=DATE(1950,1,1),Dashboard!$B$4&lt;=DATE(2099,12,31)),Dashboard!$B$4-F324,""))))</f>
        <v/>
      </c>
      <c r="K324" s="22" t="str">
        <f>IF(NOT(COUNTA(A324:I324)&gt;0),"",IF(OR(NOT(AND(ISNUMBER(G324),G324&gt;=DATE(1950,1,1),G324&lt;=DATE(2099,12,31))),NOT(AND(ISNUMBER(Dashboard!$B$4),Dashboard!$B$4&gt;=DATE(1950,1,1),Dashboard!$B$4&lt;=DATE(2099,12,31)))),"",IF(AND(H324&lt;&gt;"Closed",G324&lt;Dashboard!$B$4),"Yes","No")))</f>
        <v/>
      </c>
      <c r="L324" s="22" t="str">
        <f>IF(NOT(COUNTA(A324:I324)&gt;0),"",IF(LEN(A324)=0,"Check ID",IF(SUMPRODUCT(--($A$2:$A$501=A324))&gt;1,"Duplicate ID",IF(OR(LEN(B324)=0,LEN(C324)=0,LEN(E324)=0,NOT(OR(D324="Mechanical",D324="Electrical",D324="Plumbing",D324="Controls",D324="Other")),NOT(AND(ISNUMBER(F324),F324&gt;=DATE(1950,1,1),F324&lt;=DATE(2099,12,31))),NOT(AND(ISNUMBER(G324),G324&gt;=DATE(1950,1,1),G324&lt;=DATE(2099,12,31))),NOT(OR(H324="Open",H324="Ready for review",H324="Closed")),IF(AND(AND(ISNUMBER(F324),F324&gt;=DATE(1950,1,1),F324&lt;=DATE(2099,12,31)),AND(ISNUMBER(G324),G324&gt;=DATE(1950,1,1),G324&lt;=DATE(2099,12,31))),G324&lt;F324,FALSE),AND(H324="Closed",LEN(I324)=0),AND(LEN(I324)&gt;0,NOT(AND(ISNUMBER(I324),I324&gt;=DATE(1950,1,1),I324&lt;=DATE(2099,12,31)))),IF(AND(AND(ISNUMBER(I324),I324&gt;=DATE(1950,1,1),I324&lt;=DATE(2099,12,31)),AND(ISNUMBER(F324),F324&gt;=DATE(1950,1,1),F324&lt;=DATE(2099,12,31))),I324&lt;F324,FALSE)),"Check inputs","OK"))))</f>
        <v/>
      </c>
    </row>
    <row r="325" spans="1:12" x14ac:dyDescent="0.25">
      <c r="A325" s="16"/>
      <c r="B325" s="18"/>
      <c r="C325" s="18"/>
      <c r="D325" s="16"/>
      <c r="E325" s="16"/>
      <c r="F325" s="17"/>
      <c r="G325" s="17"/>
      <c r="H325" s="16"/>
      <c r="I325" s="17"/>
      <c r="J325" s="20" t="str">
        <f>IF(NOT(COUNTA(A325:I325)&gt;0),"",IF(NOT(AND(ISNUMBER(F325),F325&gt;=DATE(1950,1,1),F325&lt;=DATE(2099,12,31))),"",IF(H325="Closed",IF(AND(ISNUMBER(I325),I325&gt;=DATE(1950,1,1),I325&lt;=DATE(2099,12,31)),I325-F325,""),IF(AND(ISNUMBER(Dashboard!$B$4),Dashboard!$B$4&gt;=DATE(1950,1,1),Dashboard!$B$4&lt;=DATE(2099,12,31)),Dashboard!$B$4-F325,""))))</f>
        <v/>
      </c>
      <c r="K325" s="22" t="str">
        <f>IF(NOT(COUNTA(A325:I325)&gt;0),"",IF(OR(NOT(AND(ISNUMBER(G325),G325&gt;=DATE(1950,1,1),G325&lt;=DATE(2099,12,31))),NOT(AND(ISNUMBER(Dashboard!$B$4),Dashboard!$B$4&gt;=DATE(1950,1,1),Dashboard!$B$4&lt;=DATE(2099,12,31)))),"",IF(AND(H325&lt;&gt;"Closed",G325&lt;Dashboard!$B$4),"Yes","No")))</f>
        <v/>
      </c>
      <c r="L325" s="22" t="str">
        <f>IF(NOT(COUNTA(A325:I325)&gt;0),"",IF(LEN(A325)=0,"Check ID",IF(SUMPRODUCT(--($A$2:$A$501=A325))&gt;1,"Duplicate ID",IF(OR(LEN(B325)=0,LEN(C325)=0,LEN(E325)=0,NOT(OR(D325="Mechanical",D325="Electrical",D325="Plumbing",D325="Controls",D325="Other")),NOT(AND(ISNUMBER(F325),F325&gt;=DATE(1950,1,1),F325&lt;=DATE(2099,12,31))),NOT(AND(ISNUMBER(G325),G325&gt;=DATE(1950,1,1),G325&lt;=DATE(2099,12,31))),NOT(OR(H325="Open",H325="Ready for review",H325="Closed")),IF(AND(AND(ISNUMBER(F325),F325&gt;=DATE(1950,1,1),F325&lt;=DATE(2099,12,31)),AND(ISNUMBER(G325),G325&gt;=DATE(1950,1,1),G325&lt;=DATE(2099,12,31))),G325&lt;F325,FALSE),AND(H325="Closed",LEN(I325)=0),AND(LEN(I325)&gt;0,NOT(AND(ISNUMBER(I325),I325&gt;=DATE(1950,1,1),I325&lt;=DATE(2099,12,31)))),IF(AND(AND(ISNUMBER(I325),I325&gt;=DATE(1950,1,1),I325&lt;=DATE(2099,12,31)),AND(ISNUMBER(F325),F325&gt;=DATE(1950,1,1),F325&lt;=DATE(2099,12,31))),I325&lt;F325,FALSE)),"Check inputs","OK"))))</f>
        <v/>
      </c>
    </row>
    <row r="326" spans="1:12" x14ac:dyDescent="0.25">
      <c r="A326" s="16"/>
      <c r="B326" s="18"/>
      <c r="C326" s="18"/>
      <c r="D326" s="16"/>
      <c r="E326" s="16"/>
      <c r="F326" s="17"/>
      <c r="G326" s="17"/>
      <c r="H326" s="16"/>
      <c r="I326" s="17"/>
      <c r="J326" s="20" t="str">
        <f>IF(NOT(COUNTA(A326:I326)&gt;0),"",IF(NOT(AND(ISNUMBER(F326),F326&gt;=DATE(1950,1,1),F326&lt;=DATE(2099,12,31))),"",IF(H326="Closed",IF(AND(ISNUMBER(I326),I326&gt;=DATE(1950,1,1),I326&lt;=DATE(2099,12,31)),I326-F326,""),IF(AND(ISNUMBER(Dashboard!$B$4),Dashboard!$B$4&gt;=DATE(1950,1,1),Dashboard!$B$4&lt;=DATE(2099,12,31)),Dashboard!$B$4-F326,""))))</f>
        <v/>
      </c>
      <c r="K326" s="22" t="str">
        <f>IF(NOT(COUNTA(A326:I326)&gt;0),"",IF(OR(NOT(AND(ISNUMBER(G326),G326&gt;=DATE(1950,1,1),G326&lt;=DATE(2099,12,31))),NOT(AND(ISNUMBER(Dashboard!$B$4),Dashboard!$B$4&gt;=DATE(1950,1,1),Dashboard!$B$4&lt;=DATE(2099,12,31)))),"",IF(AND(H326&lt;&gt;"Closed",G326&lt;Dashboard!$B$4),"Yes","No")))</f>
        <v/>
      </c>
      <c r="L326" s="22" t="str">
        <f>IF(NOT(COUNTA(A326:I326)&gt;0),"",IF(LEN(A326)=0,"Check ID",IF(SUMPRODUCT(--($A$2:$A$501=A326))&gt;1,"Duplicate ID",IF(OR(LEN(B326)=0,LEN(C326)=0,LEN(E326)=0,NOT(OR(D326="Mechanical",D326="Electrical",D326="Plumbing",D326="Controls",D326="Other")),NOT(AND(ISNUMBER(F326),F326&gt;=DATE(1950,1,1),F326&lt;=DATE(2099,12,31))),NOT(AND(ISNUMBER(G326),G326&gt;=DATE(1950,1,1),G326&lt;=DATE(2099,12,31))),NOT(OR(H326="Open",H326="Ready for review",H326="Closed")),IF(AND(AND(ISNUMBER(F326),F326&gt;=DATE(1950,1,1),F326&lt;=DATE(2099,12,31)),AND(ISNUMBER(G326),G326&gt;=DATE(1950,1,1),G326&lt;=DATE(2099,12,31))),G326&lt;F326,FALSE),AND(H326="Closed",LEN(I326)=0),AND(LEN(I326)&gt;0,NOT(AND(ISNUMBER(I326),I326&gt;=DATE(1950,1,1),I326&lt;=DATE(2099,12,31)))),IF(AND(AND(ISNUMBER(I326),I326&gt;=DATE(1950,1,1),I326&lt;=DATE(2099,12,31)),AND(ISNUMBER(F326),F326&gt;=DATE(1950,1,1),F326&lt;=DATE(2099,12,31))),I326&lt;F326,FALSE)),"Check inputs","OK"))))</f>
        <v/>
      </c>
    </row>
    <row r="327" spans="1:12" x14ac:dyDescent="0.25">
      <c r="A327" s="16"/>
      <c r="B327" s="18"/>
      <c r="C327" s="18"/>
      <c r="D327" s="16"/>
      <c r="E327" s="16"/>
      <c r="F327" s="17"/>
      <c r="G327" s="17"/>
      <c r="H327" s="16"/>
      <c r="I327" s="17"/>
      <c r="J327" s="20" t="str">
        <f>IF(NOT(COUNTA(A327:I327)&gt;0),"",IF(NOT(AND(ISNUMBER(F327),F327&gt;=DATE(1950,1,1),F327&lt;=DATE(2099,12,31))),"",IF(H327="Closed",IF(AND(ISNUMBER(I327),I327&gt;=DATE(1950,1,1),I327&lt;=DATE(2099,12,31)),I327-F327,""),IF(AND(ISNUMBER(Dashboard!$B$4),Dashboard!$B$4&gt;=DATE(1950,1,1),Dashboard!$B$4&lt;=DATE(2099,12,31)),Dashboard!$B$4-F327,""))))</f>
        <v/>
      </c>
      <c r="K327" s="22" t="str">
        <f>IF(NOT(COUNTA(A327:I327)&gt;0),"",IF(OR(NOT(AND(ISNUMBER(G327),G327&gt;=DATE(1950,1,1),G327&lt;=DATE(2099,12,31))),NOT(AND(ISNUMBER(Dashboard!$B$4),Dashboard!$B$4&gt;=DATE(1950,1,1),Dashboard!$B$4&lt;=DATE(2099,12,31)))),"",IF(AND(H327&lt;&gt;"Closed",G327&lt;Dashboard!$B$4),"Yes","No")))</f>
        <v/>
      </c>
      <c r="L327" s="22" t="str">
        <f>IF(NOT(COUNTA(A327:I327)&gt;0),"",IF(LEN(A327)=0,"Check ID",IF(SUMPRODUCT(--($A$2:$A$501=A327))&gt;1,"Duplicate ID",IF(OR(LEN(B327)=0,LEN(C327)=0,LEN(E327)=0,NOT(OR(D327="Mechanical",D327="Electrical",D327="Plumbing",D327="Controls",D327="Other")),NOT(AND(ISNUMBER(F327),F327&gt;=DATE(1950,1,1),F327&lt;=DATE(2099,12,31))),NOT(AND(ISNUMBER(G327),G327&gt;=DATE(1950,1,1),G327&lt;=DATE(2099,12,31))),NOT(OR(H327="Open",H327="Ready for review",H327="Closed")),IF(AND(AND(ISNUMBER(F327),F327&gt;=DATE(1950,1,1),F327&lt;=DATE(2099,12,31)),AND(ISNUMBER(G327),G327&gt;=DATE(1950,1,1),G327&lt;=DATE(2099,12,31))),G327&lt;F327,FALSE),AND(H327="Closed",LEN(I327)=0),AND(LEN(I327)&gt;0,NOT(AND(ISNUMBER(I327),I327&gt;=DATE(1950,1,1),I327&lt;=DATE(2099,12,31)))),IF(AND(AND(ISNUMBER(I327),I327&gt;=DATE(1950,1,1),I327&lt;=DATE(2099,12,31)),AND(ISNUMBER(F327),F327&gt;=DATE(1950,1,1),F327&lt;=DATE(2099,12,31))),I327&lt;F327,FALSE)),"Check inputs","OK"))))</f>
        <v/>
      </c>
    </row>
    <row r="328" spans="1:12" x14ac:dyDescent="0.25">
      <c r="A328" s="16"/>
      <c r="B328" s="18"/>
      <c r="C328" s="18"/>
      <c r="D328" s="16"/>
      <c r="E328" s="16"/>
      <c r="F328" s="17"/>
      <c r="G328" s="17"/>
      <c r="H328" s="16"/>
      <c r="I328" s="17"/>
      <c r="J328" s="20" t="str">
        <f>IF(NOT(COUNTA(A328:I328)&gt;0),"",IF(NOT(AND(ISNUMBER(F328),F328&gt;=DATE(1950,1,1),F328&lt;=DATE(2099,12,31))),"",IF(H328="Closed",IF(AND(ISNUMBER(I328),I328&gt;=DATE(1950,1,1),I328&lt;=DATE(2099,12,31)),I328-F328,""),IF(AND(ISNUMBER(Dashboard!$B$4),Dashboard!$B$4&gt;=DATE(1950,1,1),Dashboard!$B$4&lt;=DATE(2099,12,31)),Dashboard!$B$4-F328,""))))</f>
        <v/>
      </c>
      <c r="K328" s="22" t="str">
        <f>IF(NOT(COUNTA(A328:I328)&gt;0),"",IF(OR(NOT(AND(ISNUMBER(G328),G328&gt;=DATE(1950,1,1),G328&lt;=DATE(2099,12,31))),NOT(AND(ISNUMBER(Dashboard!$B$4),Dashboard!$B$4&gt;=DATE(1950,1,1),Dashboard!$B$4&lt;=DATE(2099,12,31)))),"",IF(AND(H328&lt;&gt;"Closed",G328&lt;Dashboard!$B$4),"Yes","No")))</f>
        <v/>
      </c>
      <c r="L328" s="22" t="str">
        <f>IF(NOT(COUNTA(A328:I328)&gt;0),"",IF(LEN(A328)=0,"Check ID",IF(SUMPRODUCT(--($A$2:$A$501=A328))&gt;1,"Duplicate ID",IF(OR(LEN(B328)=0,LEN(C328)=0,LEN(E328)=0,NOT(OR(D328="Mechanical",D328="Electrical",D328="Plumbing",D328="Controls",D328="Other")),NOT(AND(ISNUMBER(F328),F328&gt;=DATE(1950,1,1),F328&lt;=DATE(2099,12,31))),NOT(AND(ISNUMBER(G328),G328&gt;=DATE(1950,1,1),G328&lt;=DATE(2099,12,31))),NOT(OR(H328="Open",H328="Ready for review",H328="Closed")),IF(AND(AND(ISNUMBER(F328),F328&gt;=DATE(1950,1,1),F328&lt;=DATE(2099,12,31)),AND(ISNUMBER(G328),G328&gt;=DATE(1950,1,1),G328&lt;=DATE(2099,12,31))),G328&lt;F328,FALSE),AND(H328="Closed",LEN(I328)=0),AND(LEN(I328)&gt;0,NOT(AND(ISNUMBER(I328),I328&gt;=DATE(1950,1,1),I328&lt;=DATE(2099,12,31)))),IF(AND(AND(ISNUMBER(I328),I328&gt;=DATE(1950,1,1),I328&lt;=DATE(2099,12,31)),AND(ISNUMBER(F328),F328&gt;=DATE(1950,1,1),F328&lt;=DATE(2099,12,31))),I328&lt;F328,FALSE)),"Check inputs","OK"))))</f>
        <v/>
      </c>
    </row>
    <row r="329" spans="1:12" x14ac:dyDescent="0.25">
      <c r="A329" s="16"/>
      <c r="B329" s="18"/>
      <c r="C329" s="18"/>
      <c r="D329" s="16"/>
      <c r="E329" s="16"/>
      <c r="F329" s="17"/>
      <c r="G329" s="17"/>
      <c r="H329" s="16"/>
      <c r="I329" s="17"/>
      <c r="J329" s="20" t="str">
        <f>IF(NOT(COUNTA(A329:I329)&gt;0),"",IF(NOT(AND(ISNUMBER(F329),F329&gt;=DATE(1950,1,1),F329&lt;=DATE(2099,12,31))),"",IF(H329="Closed",IF(AND(ISNUMBER(I329),I329&gt;=DATE(1950,1,1),I329&lt;=DATE(2099,12,31)),I329-F329,""),IF(AND(ISNUMBER(Dashboard!$B$4),Dashboard!$B$4&gt;=DATE(1950,1,1),Dashboard!$B$4&lt;=DATE(2099,12,31)),Dashboard!$B$4-F329,""))))</f>
        <v/>
      </c>
      <c r="K329" s="22" t="str">
        <f>IF(NOT(COUNTA(A329:I329)&gt;0),"",IF(OR(NOT(AND(ISNUMBER(G329),G329&gt;=DATE(1950,1,1),G329&lt;=DATE(2099,12,31))),NOT(AND(ISNUMBER(Dashboard!$B$4),Dashboard!$B$4&gt;=DATE(1950,1,1),Dashboard!$B$4&lt;=DATE(2099,12,31)))),"",IF(AND(H329&lt;&gt;"Closed",G329&lt;Dashboard!$B$4),"Yes","No")))</f>
        <v/>
      </c>
      <c r="L329" s="22" t="str">
        <f>IF(NOT(COUNTA(A329:I329)&gt;0),"",IF(LEN(A329)=0,"Check ID",IF(SUMPRODUCT(--($A$2:$A$501=A329))&gt;1,"Duplicate ID",IF(OR(LEN(B329)=0,LEN(C329)=0,LEN(E329)=0,NOT(OR(D329="Mechanical",D329="Electrical",D329="Plumbing",D329="Controls",D329="Other")),NOT(AND(ISNUMBER(F329),F329&gt;=DATE(1950,1,1),F329&lt;=DATE(2099,12,31))),NOT(AND(ISNUMBER(G329),G329&gt;=DATE(1950,1,1),G329&lt;=DATE(2099,12,31))),NOT(OR(H329="Open",H329="Ready for review",H329="Closed")),IF(AND(AND(ISNUMBER(F329),F329&gt;=DATE(1950,1,1),F329&lt;=DATE(2099,12,31)),AND(ISNUMBER(G329),G329&gt;=DATE(1950,1,1),G329&lt;=DATE(2099,12,31))),G329&lt;F329,FALSE),AND(H329="Closed",LEN(I329)=0),AND(LEN(I329)&gt;0,NOT(AND(ISNUMBER(I329),I329&gt;=DATE(1950,1,1),I329&lt;=DATE(2099,12,31)))),IF(AND(AND(ISNUMBER(I329),I329&gt;=DATE(1950,1,1),I329&lt;=DATE(2099,12,31)),AND(ISNUMBER(F329),F329&gt;=DATE(1950,1,1),F329&lt;=DATE(2099,12,31))),I329&lt;F329,FALSE)),"Check inputs","OK"))))</f>
        <v/>
      </c>
    </row>
    <row r="330" spans="1:12" x14ac:dyDescent="0.25">
      <c r="A330" s="16"/>
      <c r="B330" s="18"/>
      <c r="C330" s="18"/>
      <c r="D330" s="16"/>
      <c r="E330" s="16"/>
      <c r="F330" s="17"/>
      <c r="G330" s="17"/>
      <c r="H330" s="16"/>
      <c r="I330" s="17"/>
      <c r="J330" s="20" t="str">
        <f>IF(NOT(COUNTA(A330:I330)&gt;0),"",IF(NOT(AND(ISNUMBER(F330),F330&gt;=DATE(1950,1,1),F330&lt;=DATE(2099,12,31))),"",IF(H330="Closed",IF(AND(ISNUMBER(I330),I330&gt;=DATE(1950,1,1),I330&lt;=DATE(2099,12,31)),I330-F330,""),IF(AND(ISNUMBER(Dashboard!$B$4),Dashboard!$B$4&gt;=DATE(1950,1,1),Dashboard!$B$4&lt;=DATE(2099,12,31)),Dashboard!$B$4-F330,""))))</f>
        <v/>
      </c>
      <c r="K330" s="22" t="str">
        <f>IF(NOT(COUNTA(A330:I330)&gt;0),"",IF(OR(NOT(AND(ISNUMBER(G330),G330&gt;=DATE(1950,1,1),G330&lt;=DATE(2099,12,31))),NOT(AND(ISNUMBER(Dashboard!$B$4),Dashboard!$B$4&gt;=DATE(1950,1,1),Dashboard!$B$4&lt;=DATE(2099,12,31)))),"",IF(AND(H330&lt;&gt;"Closed",G330&lt;Dashboard!$B$4),"Yes","No")))</f>
        <v/>
      </c>
      <c r="L330" s="22" t="str">
        <f>IF(NOT(COUNTA(A330:I330)&gt;0),"",IF(LEN(A330)=0,"Check ID",IF(SUMPRODUCT(--($A$2:$A$501=A330))&gt;1,"Duplicate ID",IF(OR(LEN(B330)=0,LEN(C330)=0,LEN(E330)=0,NOT(OR(D330="Mechanical",D330="Electrical",D330="Plumbing",D330="Controls",D330="Other")),NOT(AND(ISNUMBER(F330),F330&gt;=DATE(1950,1,1),F330&lt;=DATE(2099,12,31))),NOT(AND(ISNUMBER(G330),G330&gt;=DATE(1950,1,1),G330&lt;=DATE(2099,12,31))),NOT(OR(H330="Open",H330="Ready for review",H330="Closed")),IF(AND(AND(ISNUMBER(F330),F330&gt;=DATE(1950,1,1),F330&lt;=DATE(2099,12,31)),AND(ISNUMBER(G330),G330&gt;=DATE(1950,1,1),G330&lt;=DATE(2099,12,31))),G330&lt;F330,FALSE),AND(H330="Closed",LEN(I330)=0),AND(LEN(I330)&gt;0,NOT(AND(ISNUMBER(I330),I330&gt;=DATE(1950,1,1),I330&lt;=DATE(2099,12,31)))),IF(AND(AND(ISNUMBER(I330),I330&gt;=DATE(1950,1,1),I330&lt;=DATE(2099,12,31)),AND(ISNUMBER(F330),F330&gt;=DATE(1950,1,1),F330&lt;=DATE(2099,12,31))),I330&lt;F330,FALSE)),"Check inputs","OK"))))</f>
        <v/>
      </c>
    </row>
    <row r="331" spans="1:12" x14ac:dyDescent="0.25">
      <c r="A331" s="16"/>
      <c r="B331" s="18"/>
      <c r="C331" s="18"/>
      <c r="D331" s="16"/>
      <c r="E331" s="16"/>
      <c r="F331" s="17"/>
      <c r="G331" s="17"/>
      <c r="H331" s="16"/>
      <c r="I331" s="17"/>
      <c r="J331" s="20" t="str">
        <f>IF(NOT(COUNTA(A331:I331)&gt;0),"",IF(NOT(AND(ISNUMBER(F331),F331&gt;=DATE(1950,1,1),F331&lt;=DATE(2099,12,31))),"",IF(H331="Closed",IF(AND(ISNUMBER(I331),I331&gt;=DATE(1950,1,1),I331&lt;=DATE(2099,12,31)),I331-F331,""),IF(AND(ISNUMBER(Dashboard!$B$4),Dashboard!$B$4&gt;=DATE(1950,1,1),Dashboard!$B$4&lt;=DATE(2099,12,31)),Dashboard!$B$4-F331,""))))</f>
        <v/>
      </c>
      <c r="K331" s="22" t="str">
        <f>IF(NOT(COUNTA(A331:I331)&gt;0),"",IF(OR(NOT(AND(ISNUMBER(G331),G331&gt;=DATE(1950,1,1),G331&lt;=DATE(2099,12,31))),NOT(AND(ISNUMBER(Dashboard!$B$4),Dashboard!$B$4&gt;=DATE(1950,1,1),Dashboard!$B$4&lt;=DATE(2099,12,31)))),"",IF(AND(H331&lt;&gt;"Closed",G331&lt;Dashboard!$B$4),"Yes","No")))</f>
        <v/>
      </c>
      <c r="L331" s="22" t="str">
        <f>IF(NOT(COUNTA(A331:I331)&gt;0),"",IF(LEN(A331)=0,"Check ID",IF(SUMPRODUCT(--($A$2:$A$501=A331))&gt;1,"Duplicate ID",IF(OR(LEN(B331)=0,LEN(C331)=0,LEN(E331)=0,NOT(OR(D331="Mechanical",D331="Electrical",D331="Plumbing",D331="Controls",D331="Other")),NOT(AND(ISNUMBER(F331),F331&gt;=DATE(1950,1,1),F331&lt;=DATE(2099,12,31))),NOT(AND(ISNUMBER(G331),G331&gt;=DATE(1950,1,1),G331&lt;=DATE(2099,12,31))),NOT(OR(H331="Open",H331="Ready for review",H331="Closed")),IF(AND(AND(ISNUMBER(F331),F331&gt;=DATE(1950,1,1),F331&lt;=DATE(2099,12,31)),AND(ISNUMBER(G331),G331&gt;=DATE(1950,1,1),G331&lt;=DATE(2099,12,31))),G331&lt;F331,FALSE),AND(H331="Closed",LEN(I331)=0),AND(LEN(I331)&gt;0,NOT(AND(ISNUMBER(I331),I331&gt;=DATE(1950,1,1),I331&lt;=DATE(2099,12,31)))),IF(AND(AND(ISNUMBER(I331),I331&gt;=DATE(1950,1,1),I331&lt;=DATE(2099,12,31)),AND(ISNUMBER(F331),F331&gt;=DATE(1950,1,1),F331&lt;=DATE(2099,12,31))),I331&lt;F331,FALSE)),"Check inputs","OK"))))</f>
        <v/>
      </c>
    </row>
    <row r="332" spans="1:12" x14ac:dyDescent="0.25">
      <c r="A332" s="16"/>
      <c r="B332" s="18"/>
      <c r="C332" s="18"/>
      <c r="D332" s="16"/>
      <c r="E332" s="16"/>
      <c r="F332" s="17"/>
      <c r="G332" s="17"/>
      <c r="H332" s="16"/>
      <c r="I332" s="17"/>
      <c r="J332" s="20" t="str">
        <f>IF(NOT(COUNTA(A332:I332)&gt;0),"",IF(NOT(AND(ISNUMBER(F332),F332&gt;=DATE(1950,1,1),F332&lt;=DATE(2099,12,31))),"",IF(H332="Closed",IF(AND(ISNUMBER(I332),I332&gt;=DATE(1950,1,1),I332&lt;=DATE(2099,12,31)),I332-F332,""),IF(AND(ISNUMBER(Dashboard!$B$4),Dashboard!$B$4&gt;=DATE(1950,1,1),Dashboard!$B$4&lt;=DATE(2099,12,31)),Dashboard!$B$4-F332,""))))</f>
        <v/>
      </c>
      <c r="K332" s="22" t="str">
        <f>IF(NOT(COUNTA(A332:I332)&gt;0),"",IF(OR(NOT(AND(ISNUMBER(G332),G332&gt;=DATE(1950,1,1),G332&lt;=DATE(2099,12,31))),NOT(AND(ISNUMBER(Dashboard!$B$4),Dashboard!$B$4&gt;=DATE(1950,1,1),Dashboard!$B$4&lt;=DATE(2099,12,31)))),"",IF(AND(H332&lt;&gt;"Closed",G332&lt;Dashboard!$B$4),"Yes","No")))</f>
        <v/>
      </c>
      <c r="L332" s="22" t="str">
        <f>IF(NOT(COUNTA(A332:I332)&gt;0),"",IF(LEN(A332)=0,"Check ID",IF(SUMPRODUCT(--($A$2:$A$501=A332))&gt;1,"Duplicate ID",IF(OR(LEN(B332)=0,LEN(C332)=0,LEN(E332)=0,NOT(OR(D332="Mechanical",D332="Electrical",D332="Plumbing",D332="Controls",D332="Other")),NOT(AND(ISNUMBER(F332),F332&gt;=DATE(1950,1,1),F332&lt;=DATE(2099,12,31))),NOT(AND(ISNUMBER(G332),G332&gt;=DATE(1950,1,1),G332&lt;=DATE(2099,12,31))),NOT(OR(H332="Open",H332="Ready for review",H332="Closed")),IF(AND(AND(ISNUMBER(F332),F332&gt;=DATE(1950,1,1),F332&lt;=DATE(2099,12,31)),AND(ISNUMBER(G332),G332&gt;=DATE(1950,1,1),G332&lt;=DATE(2099,12,31))),G332&lt;F332,FALSE),AND(H332="Closed",LEN(I332)=0),AND(LEN(I332)&gt;0,NOT(AND(ISNUMBER(I332),I332&gt;=DATE(1950,1,1),I332&lt;=DATE(2099,12,31)))),IF(AND(AND(ISNUMBER(I332),I332&gt;=DATE(1950,1,1),I332&lt;=DATE(2099,12,31)),AND(ISNUMBER(F332),F332&gt;=DATE(1950,1,1),F332&lt;=DATE(2099,12,31))),I332&lt;F332,FALSE)),"Check inputs","OK"))))</f>
        <v/>
      </c>
    </row>
    <row r="333" spans="1:12" x14ac:dyDescent="0.25">
      <c r="A333" s="16"/>
      <c r="B333" s="18"/>
      <c r="C333" s="18"/>
      <c r="D333" s="16"/>
      <c r="E333" s="16"/>
      <c r="F333" s="17"/>
      <c r="G333" s="17"/>
      <c r="H333" s="16"/>
      <c r="I333" s="17"/>
      <c r="J333" s="20" t="str">
        <f>IF(NOT(COUNTA(A333:I333)&gt;0),"",IF(NOT(AND(ISNUMBER(F333),F333&gt;=DATE(1950,1,1),F333&lt;=DATE(2099,12,31))),"",IF(H333="Closed",IF(AND(ISNUMBER(I333),I333&gt;=DATE(1950,1,1),I333&lt;=DATE(2099,12,31)),I333-F333,""),IF(AND(ISNUMBER(Dashboard!$B$4),Dashboard!$B$4&gt;=DATE(1950,1,1),Dashboard!$B$4&lt;=DATE(2099,12,31)),Dashboard!$B$4-F333,""))))</f>
        <v/>
      </c>
      <c r="K333" s="22" t="str">
        <f>IF(NOT(COUNTA(A333:I333)&gt;0),"",IF(OR(NOT(AND(ISNUMBER(G333),G333&gt;=DATE(1950,1,1),G333&lt;=DATE(2099,12,31))),NOT(AND(ISNUMBER(Dashboard!$B$4),Dashboard!$B$4&gt;=DATE(1950,1,1),Dashboard!$B$4&lt;=DATE(2099,12,31)))),"",IF(AND(H333&lt;&gt;"Closed",G333&lt;Dashboard!$B$4),"Yes","No")))</f>
        <v/>
      </c>
      <c r="L333" s="22" t="str">
        <f>IF(NOT(COUNTA(A333:I333)&gt;0),"",IF(LEN(A333)=0,"Check ID",IF(SUMPRODUCT(--($A$2:$A$501=A333))&gt;1,"Duplicate ID",IF(OR(LEN(B333)=0,LEN(C333)=0,LEN(E333)=0,NOT(OR(D333="Mechanical",D333="Electrical",D333="Plumbing",D333="Controls",D333="Other")),NOT(AND(ISNUMBER(F333),F333&gt;=DATE(1950,1,1),F333&lt;=DATE(2099,12,31))),NOT(AND(ISNUMBER(G333),G333&gt;=DATE(1950,1,1),G333&lt;=DATE(2099,12,31))),NOT(OR(H333="Open",H333="Ready for review",H333="Closed")),IF(AND(AND(ISNUMBER(F333),F333&gt;=DATE(1950,1,1),F333&lt;=DATE(2099,12,31)),AND(ISNUMBER(G333),G333&gt;=DATE(1950,1,1),G333&lt;=DATE(2099,12,31))),G333&lt;F333,FALSE),AND(H333="Closed",LEN(I333)=0),AND(LEN(I333)&gt;0,NOT(AND(ISNUMBER(I333),I333&gt;=DATE(1950,1,1),I333&lt;=DATE(2099,12,31)))),IF(AND(AND(ISNUMBER(I333),I333&gt;=DATE(1950,1,1),I333&lt;=DATE(2099,12,31)),AND(ISNUMBER(F333),F333&gt;=DATE(1950,1,1),F333&lt;=DATE(2099,12,31))),I333&lt;F333,FALSE)),"Check inputs","OK"))))</f>
        <v/>
      </c>
    </row>
    <row r="334" spans="1:12" x14ac:dyDescent="0.25">
      <c r="A334" s="16"/>
      <c r="B334" s="18"/>
      <c r="C334" s="18"/>
      <c r="D334" s="16"/>
      <c r="E334" s="16"/>
      <c r="F334" s="17"/>
      <c r="G334" s="17"/>
      <c r="H334" s="16"/>
      <c r="I334" s="17"/>
      <c r="J334" s="20" t="str">
        <f>IF(NOT(COUNTA(A334:I334)&gt;0),"",IF(NOT(AND(ISNUMBER(F334),F334&gt;=DATE(1950,1,1),F334&lt;=DATE(2099,12,31))),"",IF(H334="Closed",IF(AND(ISNUMBER(I334),I334&gt;=DATE(1950,1,1),I334&lt;=DATE(2099,12,31)),I334-F334,""),IF(AND(ISNUMBER(Dashboard!$B$4),Dashboard!$B$4&gt;=DATE(1950,1,1),Dashboard!$B$4&lt;=DATE(2099,12,31)),Dashboard!$B$4-F334,""))))</f>
        <v/>
      </c>
      <c r="K334" s="22" t="str">
        <f>IF(NOT(COUNTA(A334:I334)&gt;0),"",IF(OR(NOT(AND(ISNUMBER(G334),G334&gt;=DATE(1950,1,1),G334&lt;=DATE(2099,12,31))),NOT(AND(ISNUMBER(Dashboard!$B$4),Dashboard!$B$4&gt;=DATE(1950,1,1),Dashboard!$B$4&lt;=DATE(2099,12,31)))),"",IF(AND(H334&lt;&gt;"Closed",G334&lt;Dashboard!$B$4),"Yes","No")))</f>
        <v/>
      </c>
      <c r="L334" s="22" t="str">
        <f>IF(NOT(COUNTA(A334:I334)&gt;0),"",IF(LEN(A334)=0,"Check ID",IF(SUMPRODUCT(--($A$2:$A$501=A334))&gt;1,"Duplicate ID",IF(OR(LEN(B334)=0,LEN(C334)=0,LEN(E334)=0,NOT(OR(D334="Mechanical",D334="Electrical",D334="Plumbing",D334="Controls",D334="Other")),NOT(AND(ISNUMBER(F334),F334&gt;=DATE(1950,1,1),F334&lt;=DATE(2099,12,31))),NOT(AND(ISNUMBER(G334),G334&gt;=DATE(1950,1,1),G334&lt;=DATE(2099,12,31))),NOT(OR(H334="Open",H334="Ready for review",H334="Closed")),IF(AND(AND(ISNUMBER(F334),F334&gt;=DATE(1950,1,1),F334&lt;=DATE(2099,12,31)),AND(ISNUMBER(G334),G334&gt;=DATE(1950,1,1),G334&lt;=DATE(2099,12,31))),G334&lt;F334,FALSE),AND(H334="Closed",LEN(I334)=0),AND(LEN(I334)&gt;0,NOT(AND(ISNUMBER(I334),I334&gt;=DATE(1950,1,1),I334&lt;=DATE(2099,12,31)))),IF(AND(AND(ISNUMBER(I334),I334&gt;=DATE(1950,1,1),I334&lt;=DATE(2099,12,31)),AND(ISNUMBER(F334),F334&gt;=DATE(1950,1,1),F334&lt;=DATE(2099,12,31))),I334&lt;F334,FALSE)),"Check inputs","OK"))))</f>
        <v/>
      </c>
    </row>
    <row r="335" spans="1:12" x14ac:dyDescent="0.25">
      <c r="A335" s="16"/>
      <c r="B335" s="18"/>
      <c r="C335" s="18"/>
      <c r="D335" s="16"/>
      <c r="E335" s="16"/>
      <c r="F335" s="17"/>
      <c r="G335" s="17"/>
      <c r="H335" s="16"/>
      <c r="I335" s="17"/>
      <c r="J335" s="20" t="str">
        <f>IF(NOT(COUNTA(A335:I335)&gt;0),"",IF(NOT(AND(ISNUMBER(F335),F335&gt;=DATE(1950,1,1),F335&lt;=DATE(2099,12,31))),"",IF(H335="Closed",IF(AND(ISNUMBER(I335),I335&gt;=DATE(1950,1,1),I335&lt;=DATE(2099,12,31)),I335-F335,""),IF(AND(ISNUMBER(Dashboard!$B$4),Dashboard!$B$4&gt;=DATE(1950,1,1),Dashboard!$B$4&lt;=DATE(2099,12,31)),Dashboard!$B$4-F335,""))))</f>
        <v/>
      </c>
      <c r="K335" s="22" t="str">
        <f>IF(NOT(COUNTA(A335:I335)&gt;0),"",IF(OR(NOT(AND(ISNUMBER(G335),G335&gt;=DATE(1950,1,1),G335&lt;=DATE(2099,12,31))),NOT(AND(ISNUMBER(Dashboard!$B$4),Dashboard!$B$4&gt;=DATE(1950,1,1),Dashboard!$B$4&lt;=DATE(2099,12,31)))),"",IF(AND(H335&lt;&gt;"Closed",G335&lt;Dashboard!$B$4),"Yes","No")))</f>
        <v/>
      </c>
      <c r="L335" s="22" t="str">
        <f>IF(NOT(COUNTA(A335:I335)&gt;0),"",IF(LEN(A335)=0,"Check ID",IF(SUMPRODUCT(--($A$2:$A$501=A335))&gt;1,"Duplicate ID",IF(OR(LEN(B335)=0,LEN(C335)=0,LEN(E335)=0,NOT(OR(D335="Mechanical",D335="Electrical",D335="Plumbing",D335="Controls",D335="Other")),NOT(AND(ISNUMBER(F335),F335&gt;=DATE(1950,1,1),F335&lt;=DATE(2099,12,31))),NOT(AND(ISNUMBER(G335),G335&gt;=DATE(1950,1,1),G335&lt;=DATE(2099,12,31))),NOT(OR(H335="Open",H335="Ready for review",H335="Closed")),IF(AND(AND(ISNUMBER(F335),F335&gt;=DATE(1950,1,1),F335&lt;=DATE(2099,12,31)),AND(ISNUMBER(G335),G335&gt;=DATE(1950,1,1),G335&lt;=DATE(2099,12,31))),G335&lt;F335,FALSE),AND(H335="Closed",LEN(I335)=0),AND(LEN(I335)&gt;0,NOT(AND(ISNUMBER(I335),I335&gt;=DATE(1950,1,1),I335&lt;=DATE(2099,12,31)))),IF(AND(AND(ISNUMBER(I335),I335&gt;=DATE(1950,1,1),I335&lt;=DATE(2099,12,31)),AND(ISNUMBER(F335),F335&gt;=DATE(1950,1,1),F335&lt;=DATE(2099,12,31))),I335&lt;F335,FALSE)),"Check inputs","OK"))))</f>
        <v/>
      </c>
    </row>
    <row r="336" spans="1:12" x14ac:dyDescent="0.25">
      <c r="A336" s="16"/>
      <c r="B336" s="18"/>
      <c r="C336" s="18"/>
      <c r="D336" s="16"/>
      <c r="E336" s="16"/>
      <c r="F336" s="17"/>
      <c r="G336" s="17"/>
      <c r="H336" s="16"/>
      <c r="I336" s="17"/>
      <c r="J336" s="20" t="str">
        <f>IF(NOT(COUNTA(A336:I336)&gt;0),"",IF(NOT(AND(ISNUMBER(F336),F336&gt;=DATE(1950,1,1),F336&lt;=DATE(2099,12,31))),"",IF(H336="Closed",IF(AND(ISNUMBER(I336),I336&gt;=DATE(1950,1,1),I336&lt;=DATE(2099,12,31)),I336-F336,""),IF(AND(ISNUMBER(Dashboard!$B$4),Dashboard!$B$4&gt;=DATE(1950,1,1),Dashboard!$B$4&lt;=DATE(2099,12,31)),Dashboard!$B$4-F336,""))))</f>
        <v/>
      </c>
      <c r="K336" s="22" t="str">
        <f>IF(NOT(COUNTA(A336:I336)&gt;0),"",IF(OR(NOT(AND(ISNUMBER(G336),G336&gt;=DATE(1950,1,1),G336&lt;=DATE(2099,12,31))),NOT(AND(ISNUMBER(Dashboard!$B$4),Dashboard!$B$4&gt;=DATE(1950,1,1),Dashboard!$B$4&lt;=DATE(2099,12,31)))),"",IF(AND(H336&lt;&gt;"Closed",G336&lt;Dashboard!$B$4),"Yes","No")))</f>
        <v/>
      </c>
      <c r="L336" s="22" t="str">
        <f>IF(NOT(COUNTA(A336:I336)&gt;0),"",IF(LEN(A336)=0,"Check ID",IF(SUMPRODUCT(--($A$2:$A$501=A336))&gt;1,"Duplicate ID",IF(OR(LEN(B336)=0,LEN(C336)=0,LEN(E336)=0,NOT(OR(D336="Mechanical",D336="Electrical",D336="Plumbing",D336="Controls",D336="Other")),NOT(AND(ISNUMBER(F336),F336&gt;=DATE(1950,1,1),F336&lt;=DATE(2099,12,31))),NOT(AND(ISNUMBER(G336),G336&gt;=DATE(1950,1,1),G336&lt;=DATE(2099,12,31))),NOT(OR(H336="Open",H336="Ready for review",H336="Closed")),IF(AND(AND(ISNUMBER(F336),F336&gt;=DATE(1950,1,1),F336&lt;=DATE(2099,12,31)),AND(ISNUMBER(G336),G336&gt;=DATE(1950,1,1),G336&lt;=DATE(2099,12,31))),G336&lt;F336,FALSE),AND(H336="Closed",LEN(I336)=0),AND(LEN(I336)&gt;0,NOT(AND(ISNUMBER(I336),I336&gt;=DATE(1950,1,1),I336&lt;=DATE(2099,12,31)))),IF(AND(AND(ISNUMBER(I336),I336&gt;=DATE(1950,1,1),I336&lt;=DATE(2099,12,31)),AND(ISNUMBER(F336),F336&gt;=DATE(1950,1,1),F336&lt;=DATE(2099,12,31))),I336&lt;F336,FALSE)),"Check inputs","OK"))))</f>
        <v/>
      </c>
    </row>
    <row r="337" spans="1:12" x14ac:dyDescent="0.25">
      <c r="A337" s="16"/>
      <c r="B337" s="18"/>
      <c r="C337" s="18"/>
      <c r="D337" s="16"/>
      <c r="E337" s="16"/>
      <c r="F337" s="17"/>
      <c r="G337" s="17"/>
      <c r="H337" s="16"/>
      <c r="I337" s="17"/>
      <c r="J337" s="20" t="str">
        <f>IF(NOT(COUNTA(A337:I337)&gt;0),"",IF(NOT(AND(ISNUMBER(F337),F337&gt;=DATE(1950,1,1),F337&lt;=DATE(2099,12,31))),"",IF(H337="Closed",IF(AND(ISNUMBER(I337),I337&gt;=DATE(1950,1,1),I337&lt;=DATE(2099,12,31)),I337-F337,""),IF(AND(ISNUMBER(Dashboard!$B$4),Dashboard!$B$4&gt;=DATE(1950,1,1),Dashboard!$B$4&lt;=DATE(2099,12,31)),Dashboard!$B$4-F337,""))))</f>
        <v/>
      </c>
      <c r="K337" s="22" t="str">
        <f>IF(NOT(COUNTA(A337:I337)&gt;0),"",IF(OR(NOT(AND(ISNUMBER(G337),G337&gt;=DATE(1950,1,1),G337&lt;=DATE(2099,12,31))),NOT(AND(ISNUMBER(Dashboard!$B$4),Dashboard!$B$4&gt;=DATE(1950,1,1),Dashboard!$B$4&lt;=DATE(2099,12,31)))),"",IF(AND(H337&lt;&gt;"Closed",G337&lt;Dashboard!$B$4),"Yes","No")))</f>
        <v/>
      </c>
      <c r="L337" s="22" t="str">
        <f>IF(NOT(COUNTA(A337:I337)&gt;0),"",IF(LEN(A337)=0,"Check ID",IF(SUMPRODUCT(--($A$2:$A$501=A337))&gt;1,"Duplicate ID",IF(OR(LEN(B337)=0,LEN(C337)=0,LEN(E337)=0,NOT(OR(D337="Mechanical",D337="Electrical",D337="Plumbing",D337="Controls",D337="Other")),NOT(AND(ISNUMBER(F337),F337&gt;=DATE(1950,1,1),F337&lt;=DATE(2099,12,31))),NOT(AND(ISNUMBER(G337),G337&gt;=DATE(1950,1,1),G337&lt;=DATE(2099,12,31))),NOT(OR(H337="Open",H337="Ready for review",H337="Closed")),IF(AND(AND(ISNUMBER(F337),F337&gt;=DATE(1950,1,1),F337&lt;=DATE(2099,12,31)),AND(ISNUMBER(G337),G337&gt;=DATE(1950,1,1),G337&lt;=DATE(2099,12,31))),G337&lt;F337,FALSE),AND(H337="Closed",LEN(I337)=0),AND(LEN(I337)&gt;0,NOT(AND(ISNUMBER(I337),I337&gt;=DATE(1950,1,1),I337&lt;=DATE(2099,12,31)))),IF(AND(AND(ISNUMBER(I337),I337&gt;=DATE(1950,1,1),I337&lt;=DATE(2099,12,31)),AND(ISNUMBER(F337),F337&gt;=DATE(1950,1,1),F337&lt;=DATE(2099,12,31))),I337&lt;F337,FALSE)),"Check inputs","OK"))))</f>
        <v/>
      </c>
    </row>
    <row r="338" spans="1:12" x14ac:dyDescent="0.25">
      <c r="A338" s="16"/>
      <c r="B338" s="18"/>
      <c r="C338" s="18"/>
      <c r="D338" s="16"/>
      <c r="E338" s="16"/>
      <c r="F338" s="17"/>
      <c r="G338" s="17"/>
      <c r="H338" s="16"/>
      <c r="I338" s="17"/>
      <c r="J338" s="20" t="str">
        <f>IF(NOT(COUNTA(A338:I338)&gt;0),"",IF(NOT(AND(ISNUMBER(F338),F338&gt;=DATE(1950,1,1),F338&lt;=DATE(2099,12,31))),"",IF(H338="Closed",IF(AND(ISNUMBER(I338),I338&gt;=DATE(1950,1,1),I338&lt;=DATE(2099,12,31)),I338-F338,""),IF(AND(ISNUMBER(Dashboard!$B$4),Dashboard!$B$4&gt;=DATE(1950,1,1),Dashboard!$B$4&lt;=DATE(2099,12,31)),Dashboard!$B$4-F338,""))))</f>
        <v/>
      </c>
      <c r="K338" s="22" t="str">
        <f>IF(NOT(COUNTA(A338:I338)&gt;0),"",IF(OR(NOT(AND(ISNUMBER(G338),G338&gt;=DATE(1950,1,1),G338&lt;=DATE(2099,12,31))),NOT(AND(ISNUMBER(Dashboard!$B$4),Dashboard!$B$4&gt;=DATE(1950,1,1),Dashboard!$B$4&lt;=DATE(2099,12,31)))),"",IF(AND(H338&lt;&gt;"Closed",G338&lt;Dashboard!$B$4),"Yes","No")))</f>
        <v/>
      </c>
      <c r="L338" s="22" t="str">
        <f>IF(NOT(COUNTA(A338:I338)&gt;0),"",IF(LEN(A338)=0,"Check ID",IF(SUMPRODUCT(--($A$2:$A$501=A338))&gt;1,"Duplicate ID",IF(OR(LEN(B338)=0,LEN(C338)=0,LEN(E338)=0,NOT(OR(D338="Mechanical",D338="Electrical",D338="Plumbing",D338="Controls",D338="Other")),NOT(AND(ISNUMBER(F338),F338&gt;=DATE(1950,1,1),F338&lt;=DATE(2099,12,31))),NOT(AND(ISNUMBER(G338),G338&gt;=DATE(1950,1,1),G338&lt;=DATE(2099,12,31))),NOT(OR(H338="Open",H338="Ready for review",H338="Closed")),IF(AND(AND(ISNUMBER(F338),F338&gt;=DATE(1950,1,1),F338&lt;=DATE(2099,12,31)),AND(ISNUMBER(G338),G338&gt;=DATE(1950,1,1),G338&lt;=DATE(2099,12,31))),G338&lt;F338,FALSE),AND(H338="Closed",LEN(I338)=0),AND(LEN(I338)&gt;0,NOT(AND(ISNUMBER(I338),I338&gt;=DATE(1950,1,1),I338&lt;=DATE(2099,12,31)))),IF(AND(AND(ISNUMBER(I338),I338&gt;=DATE(1950,1,1),I338&lt;=DATE(2099,12,31)),AND(ISNUMBER(F338),F338&gt;=DATE(1950,1,1),F338&lt;=DATE(2099,12,31))),I338&lt;F338,FALSE)),"Check inputs","OK"))))</f>
        <v/>
      </c>
    </row>
    <row r="339" spans="1:12" x14ac:dyDescent="0.25">
      <c r="A339" s="16"/>
      <c r="B339" s="18"/>
      <c r="C339" s="18"/>
      <c r="D339" s="16"/>
      <c r="E339" s="16"/>
      <c r="F339" s="17"/>
      <c r="G339" s="17"/>
      <c r="H339" s="16"/>
      <c r="I339" s="17"/>
      <c r="J339" s="20" t="str">
        <f>IF(NOT(COUNTA(A339:I339)&gt;0),"",IF(NOT(AND(ISNUMBER(F339),F339&gt;=DATE(1950,1,1),F339&lt;=DATE(2099,12,31))),"",IF(H339="Closed",IF(AND(ISNUMBER(I339),I339&gt;=DATE(1950,1,1),I339&lt;=DATE(2099,12,31)),I339-F339,""),IF(AND(ISNUMBER(Dashboard!$B$4),Dashboard!$B$4&gt;=DATE(1950,1,1),Dashboard!$B$4&lt;=DATE(2099,12,31)),Dashboard!$B$4-F339,""))))</f>
        <v/>
      </c>
      <c r="K339" s="22" t="str">
        <f>IF(NOT(COUNTA(A339:I339)&gt;0),"",IF(OR(NOT(AND(ISNUMBER(G339),G339&gt;=DATE(1950,1,1),G339&lt;=DATE(2099,12,31))),NOT(AND(ISNUMBER(Dashboard!$B$4),Dashboard!$B$4&gt;=DATE(1950,1,1),Dashboard!$B$4&lt;=DATE(2099,12,31)))),"",IF(AND(H339&lt;&gt;"Closed",G339&lt;Dashboard!$B$4),"Yes","No")))</f>
        <v/>
      </c>
      <c r="L339" s="22" t="str">
        <f>IF(NOT(COUNTA(A339:I339)&gt;0),"",IF(LEN(A339)=0,"Check ID",IF(SUMPRODUCT(--($A$2:$A$501=A339))&gt;1,"Duplicate ID",IF(OR(LEN(B339)=0,LEN(C339)=0,LEN(E339)=0,NOT(OR(D339="Mechanical",D339="Electrical",D339="Plumbing",D339="Controls",D339="Other")),NOT(AND(ISNUMBER(F339),F339&gt;=DATE(1950,1,1),F339&lt;=DATE(2099,12,31))),NOT(AND(ISNUMBER(G339),G339&gt;=DATE(1950,1,1),G339&lt;=DATE(2099,12,31))),NOT(OR(H339="Open",H339="Ready for review",H339="Closed")),IF(AND(AND(ISNUMBER(F339),F339&gt;=DATE(1950,1,1),F339&lt;=DATE(2099,12,31)),AND(ISNUMBER(G339),G339&gt;=DATE(1950,1,1),G339&lt;=DATE(2099,12,31))),G339&lt;F339,FALSE),AND(H339="Closed",LEN(I339)=0),AND(LEN(I339)&gt;0,NOT(AND(ISNUMBER(I339),I339&gt;=DATE(1950,1,1),I339&lt;=DATE(2099,12,31)))),IF(AND(AND(ISNUMBER(I339),I339&gt;=DATE(1950,1,1),I339&lt;=DATE(2099,12,31)),AND(ISNUMBER(F339),F339&gt;=DATE(1950,1,1),F339&lt;=DATE(2099,12,31))),I339&lt;F339,FALSE)),"Check inputs","OK"))))</f>
        <v/>
      </c>
    </row>
    <row r="340" spans="1:12" x14ac:dyDescent="0.25">
      <c r="A340" s="16"/>
      <c r="B340" s="18"/>
      <c r="C340" s="18"/>
      <c r="D340" s="16"/>
      <c r="E340" s="16"/>
      <c r="F340" s="17"/>
      <c r="G340" s="17"/>
      <c r="H340" s="16"/>
      <c r="I340" s="17"/>
      <c r="J340" s="20" t="str">
        <f>IF(NOT(COUNTA(A340:I340)&gt;0),"",IF(NOT(AND(ISNUMBER(F340),F340&gt;=DATE(1950,1,1),F340&lt;=DATE(2099,12,31))),"",IF(H340="Closed",IF(AND(ISNUMBER(I340),I340&gt;=DATE(1950,1,1),I340&lt;=DATE(2099,12,31)),I340-F340,""),IF(AND(ISNUMBER(Dashboard!$B$4),Dashboard!$B$4&gt;=DATE(1950,1,1),Dashboard!$B$4&lt;=DATE(2099,12,31)),Dashboard!$B$4-F340,""))))</f>
        <v/>
      </c>
      <c r="K340" s="22" t="str">
        <f>IF(NOT(COUNTA(A340:I340)&gt;0),"",IF(OR(NOT(AND(ISNUMBER(G340),G340&gt;=DATE(1950,1,1),G340&lt;=DATE(2099,12,31))),NOT(AND(ISNUMBER(Dashboard!$B$4),Dashboard!$B$4&gt;=DATE(1950,1,1),Dashboard!$B$4&lt;=DATE(2099,12,31)))),"",IF(AND(H340&lt;&gt;"Closed",G340&lt;Dashboard!$B$4),"Yes","No")))</f>
        <v/>
      </c>
      <c r="L340" s="22" t="str">
        <f>IF(NOT(COUNTA(A340:I340)&gt;0),"",IF(LEN(A340)=0,"Check ID",IF(SUMPRODUCT(--($A$2:$A$501=A340))&gt;1,"Duplicate ID",IF(OR(LEN(B340)=0,LEN(C340)=0,LEN(E340)=0,NOT(OR(D340="Mechanical",D340="Electrical",D340="Plumbing",D340="Controls",D340="Other")),NOT(AND(ISNUMBER(F340),F340&gt;=DATE(1950,1,1),F340&lt;=DATE(2099,12,31))),NOT(AND(ISNUMBER(G340),G340&gt;=DATE(1950,1,1),G340&lt;=DATE(2099,12,31))),NOT(OR(H340="Open",H340="Ready for review",H340="Closed")),IF(AND(AND(ISNUMBER(F340),F340&gt;=DATE(1950,1,1),F340&lt;=DATE(2099,12,31)),AND(ISNUMBER(G340),G340&gt;=DATE(1950,1,1),G340&lt;=DATE(2099,12,31))),G340&lt;F340,FALSE),AND(H340="Closed",LEN(I340)=0),AND(LEN(I340)&gt;0,NOT(AND(ISNUMBER(I340),I340&gt;=DATE(1950,1,1),I340&lt;=DATE(2099,12,31)))),IF(AND(AND(ISNUMBER(I340),I340&gt;=DATE(1950,1,1),I340&lt;=DATE(2099,12,31)),AND(ISNUMBER(F340),F340&gt;=DATE(1950,1,1),F340&lt;=DATE(2099,12,31))),I340&lt;F340,FALSE)),"Check inputs","OK"))))</f>
        <v/>
      </c>
    </row>
    <row r="341" spans="1:12" x14ac:dyDescent="0.25">
      <c r="A341" s="16"/>
      <c r="B341" s="18"/>
      <c r="C341" s="18"/>
      <c r="D341" s="16"/>
      <c r="E341" s="16"/>
      <c r="F341" s="17"/>
      <c r="G341" s="17"/>
      <c r="H341" s="16"/>
      <c r="I341" s="17"/>
      <c r="J341" s="20" t="str">
        <f>IF(NOT(COUNTA(A341:I341)&gt;0),"",IF(NOT(AND(ISNUMBER(F341),F341&gt;=DATE(1950,1,1),F341&lt;=DATE(2099,12,31))),"",IF(H341="Closed",IF(AND(ISNUMBER(I341),I341&gt;=DATE(1950,1,1),I341&lt;=DATE(2099,12,31)),I341-F341,""),IF(AND(ISNUMBER(Dashboard!$B$4),Dashboard!$B$4&gt;=DATE(1950,1,1),Dashboard!$B$4&lt;=DATE(2099,12,31)),Dashboard!$B$4-F341,""))))</f>
        <v/>
      </c>
      <c r="K341" s="22" t="str">
        <f>IF(NOT(COUNTA(A341:I341)&gt;0),"",IF(OR(NOT(AND(ISNUMBER(G341),G341&gt;=DATE(1950,1,1),G341&lt;=DATE(2099,12,31))),NOT(AND(ISNUMBER(Dashboard!$B$4),Dashboard!$B$4&gt;=DATE(1950,1,1),Dashboard!$B$4&lt;=DATE(2099,12,31)))),"",IF(AND(H341&lt;&gt;"Closed",G341&lt;Dashboard!$B$4),"Yes","No")))</f>
        <v/>
      </c>
      <c r="L341" s="22" t="str">
        <f>IF(NOT(COUNTA(A341:I341)&gt;0),"",IF(LEN(A341)=0,"Check ID",IF(SUMPRODUCT(--($A$2:$A$501=A341))&gt;1,"Duplicate ID",IF(OR(LEN(B341)=0,LEN(C341)=0,LEN(E341)=0,NOT(OR(D341="Mechanical",D341="Electrical",D341="Plumbing",D341="Controls",D341="Other")),NOT(AND(ISNUMBER(F341),F341&gt;=DATE(1950,1,1),F341&lt;=DATE(2099,12,31))),NOT(AND(ISNUMBER(G341),G341&gt;=DATE(1950,1,1),G341&lt;=DATE(2099,12,31))),NOT(OR(H341="Open",H341="Ready for review",H341="Closed")),IF(AND(AND(ISNUMBER(F341),F341&gt;=DATE(1950,1,1),F341&lt;=DATE(2099,12,31)),AND(ISNUMBER(G341),G341&gt;=DATE(1950,1,1),G341&lt;=DATE(2099,12,31))),G341&lt;F341,FALSE),AND(H341="Closed",LEN(I341)=0),AND(LEN(I341)&gt;0,NOT(AND(ISNUMBER(I341),I341&gt;=DATE(1950,1,1),I341&lt;=DATE(2099,12,31)))),IF(AND(AND(ISNUMBER(I341),I341&gt;=DATE(1950,1,1),I341&lt;=DATE(2099,12,31)),AND(ISNUMBER(F341),F341&gt;=DATE(1950,1,1),F341&lt;=DATE(2099,12,31))),I341&lt;F341,FALSE)),"Check inputs","OK"))))</f>
        <v/>
      </c>
    </row>
    <row r="342" spans="1:12" x14ac:dyDescent="0.25">
      <c r="A342" s="16"/>
      <c r="B342" s="18"/>
      <c r="C342" s="18"/>
      <c r="D342" s="16"/>
      <c r="E342" s="16"/>
      <c r="F342" s="17"/>
      <c r="G342" s="17"/>
      <c r="H342" s="16"/>
      <c r="I342" s="17"/>
      <c r="J342" s="20" t="str">
        <f>IF(NOT(COUNTA(A342:I342)&gt;0),"",IF(NOT(AND(ISNUMBER(F342),F342&gt;=DATE(1950,1,1),F342&lt;=DATE(2099,12,31))),"",IF(H342="Closed",IF(AND(ISNUMBER(I342),I342&gt;=DATE(1950,1,1),I342&lt;=DATE(2099,12,31)),I342-F342,""),IF(AND(ISNUMBER(Dashboard!$B$4),Dashboard!$B$4&gt;=DATE(1950,1,1),Dashboard!$B$4&lt;=DATE(2099,12,31)),Dashboard!$B$4-F342,""))))</f>
        <v/>
      </c>
      <c r="K342" s="22" t="str">
        <f>IF(NOT(COUNTA(A342:I342)&gt;0),"",IF(OR(NOT(AND(ISNUMBER(G342),G342&gt;=DATE(1950,1,1),G342&lt;=DATE(2099,12,31))),NOT(AND(ISNUMBER(Dashboard!$B$4),Dashboard!$B$4&gt;=DATE(1950,1,1),Dashboard!$B$4&lt;=DATE(2099,12,31)))),"",IF(AND(H342&lt;&gt;"Closed",G342&lt;Dashboard!$B$4),"Yes","No")))</f>
        <v/>
      </c>
      <c r="L342" s="22" t="str">
        <f>IF(NOT(COUNTA(A342:I342)&gt;0),"",IF(LEN(A342)=0,"Check ID",IF(SUMPRODUCT(--($A$2:$A$501=A342))&gt;1,"Duplicate ID",IF(OR(LEN(B342)=0,LEN(C342)=0,LEN(E342)=0,NOT(OR(D342="Mechanical",D342="Electrical",D342="Plumbing",D342="Controls",D342="Other")),NOT(AND(ISNUMBER(F342),F342&gt;=DATE(1950,1,1),F342&lt;=DATE(2099,12,31))),NOT(AND(ISNUMBER(G342),G342&gt;=DATE(1950,1,1),G342&lt;=DATE(2099,12,31))),NOT(OR(H342="Open",H342="Ready for review",H342="Closed")),IF(AND(AND(ISNUMBER(F342),F342&gt;=DATE(1950,1,1),F342&lt;=DATE(2099,12,31)),AND(ISNUMBER(G342),G342&gt;=DATE(1950,1,1),G342&lt;=DATE(2099,12,31))),G342&lt;F342,FALSE),AND(H342="Closed",LEN(I342)=0),AND(LEN(I342)&gt;0,NOT(AND(ISNUMBER(I342),I342&gt;=DATE(1950,1,1),I342&lt;=DATE(2099,12,31)))),IF(AND(AND(ISNUMBER(I342),I342&gt;=DATE(1950,1,1),I342&lt;=DATE(2099,12,31)),AND(ISNUMBER(F342),F342&gt;=DATE(1950,1,1),F342&lt;=DATE(2099,12,31))),I342&lt;F342,FALSE)),"Check inputs","OK"))))</f>
        <v/>
      </c>
    </row>
    <row r="343" spans="1:12" x14ac:dyDescent="0.25">
      <c r="A343" s="16"/>
      <c r="B343" s="18"/>
      <c r="C343" s="18"/>
      <c r="D343" s="16"/>
      <c r="E343" s="16"/>
      <c r="F343" s="17"/>
      <c r="G343" s="17"/>
      <c r="H343" s="16"/>
      <c r="I343" s="17"/>
      <c r="J343" s="20" t="str">
        <f>IF(NOT(COUNTA(A343:I343)&gt;0),"",IF(NOT(AND(ISNUMBER(F343),F343&gt;=DATE(1950,1,1),F343&lt;=DATE(2099,12,31))),"",IF(H343="Closed",IF(AND(ISNUMBER(I343),I343&gt;=DATE(1950,1,1),I343&lt;=DATE(2099,12,31)),I343-F343,""),IF(AND(ISNUMBER(Dashboard!$B$4),Dashboard!$B$4&gt;=DATE(1950,1,1),Dashboard!$B$4&lt;=DATE(2099,12,31)),Dashboard!$B$4-F343,""))))</f>
        <v/>
      </c>
      <c r="K343" s="22" t="str">
        <f>IF(NOT(COUNTA(A343:I343)&gt;0),"",IF(OR(NOT(AND(ISNUMBER(G343),G343&gt;=DATE(1950,1,1),G343&lt;=DATE(2099,12,31))),NOT(AND(ISNUMBER(Dashboard!$B$4),Dashboard!$B$4&gt;=DATE(1950,1,1),Dashboard!$B$4&lt;=DATE(2099,12,31)))),"",IF(AND(H343&lt;&gt;"Closed",G343&lt;Dashboard!$B$4),"Yes","No")))</f>
        <v/>
      </c>
      <c r="L343" s="22" t="str">
        <f>IF(NOT(COUNTA(A343:I343)&gt;0),"",IF(LEN(A343)=0,"Check ID",IF(SUMPRODUCT(--($A$2:$A$501=A343))&gt;1,"Duplicate ID",IF(OR(LEN(B343)=0,LEN(C343)=0,LEN(E343)=0,NOT(OR(D343="Mechanical",D343="Electrical",D343="Plumbing",D343="Controls",D343="Other")),NOT(AND(ISNUMBER(F343),F343&gt;=DATE(1950,1,1),F343&lt;=DATE(2099,12,31))),NOT(AND(ISNUMBER(G343),G343&gt;=DATE(1950,1,1),G343&lt;=DATE(2099,12,31))),NOT(OR(H343="Open",H343="Ready for review",H343="Closed")),IF(AND(AND(ISNUMBER(F343),F343&gt;=DATE(1950,1,1),F343&lt;=DATE(2099,12,31)),AND(ISNUMBER(G343),G343&gt;=DATE(1950,1,1),G343&lt;=DATE(2099,12,31))),G343&lt;F343,FALSE),AND(H343="Closed",LEN(I343)=0),AND(LEN(I343)&gt;0,NOT(AND(ISNUMBER(I343),I343&gt;=DATE(1950,1,1),I343&lt;=DATE(2099,12,31)))),IF(AND(AND(ISNUMBER(I343),I343&gt;=DATE(1950,1,1),I343&lt;=DATE(2099,12,31)),AND(ISNUMBER(F343),F343&gt;=DATE(1950,1,1),F343&lt;=DATE(2099,12,31))),I343&lt;F343,FALSE)),"Check inputs","OK"))))</f>
        <v/>
      </c>
    </row>
    <row r="344" spans="1:12" x14ac:dyDescent="0.25">
      <c r="A344" s="16"/>
      <c r="B344" s="18"/>
      <c r="C344" s="18"/>
      <c r="D344" s="16"/>
      <c r="E344" s="16"/>
      <c r="F344" s="17"/>
      <c r="G344" s="17"/>
      <c r="H344" s="16"/>
      <c r="I344" s="17"/>
      <c r="J344" s="20" t="str">
        <f>IF(NOT(COUNTA(A344:I344)&gt;0),"",IF(NOT(AND(ISNUMBER(F344),F344&gt;=DATE(1950,1,1),F344&lt;=DATE(2099,12,31))),"",IF(H344="Closed",IF(AND(ISNUMBER(I344),I344&gt;=DATE(1950,1,1),I344&lt;=DATE(2099,12,31)),I344-F344,""),IF(AND(ISNUMBER(Dashboard!$B$4),Dashboard!$B$4&gt;=DATE(1950,1,1),Dashboard!$B$4&lt;=DATE(2099,12,31)),Dashboard!$B$4-F344,""))))</f>
        <v/>
      </c>
      <c r="K344" s="22" t="str">
        <f>IF(NOT(COUNTA(A344:I344)&gt;0),"",IF(OR(NOT(AND(ISNUMBER(G344),G344&gt;=DATE(1950,1,1),G344&lt;=DATE(2099,12,31))),NOT(AND(ISNUMBER(Dashboard!$B$4),Dashboard!$B$4&gt;=DATE(1950,1,1),Dashboard!$B$4&lt;=DATE(2099,12,31)))),"",IF(AND(H344&lt;&gt;"Closed",G344&lt;Dashboard!$B$4),"Yes","No")))</f>
        <v/>
      </c>
      <c r="L344" s="22" t="str">
        <f>IF(NOT(COUNTA(A344:I344)&gt;0),"",IF(LEN(A344)=0,"Check ID",IF(SUMPRODUCT(--($A$2:$A$501=A344))&gt;1,"Duplicate ID",IF(OR(LEN(B344)=0,LEN(C344)=0,LEN(E344)=0,NOT(OR(D344="Mechanical",D344="Electrical",D344="Plumbing",D344="Controls",D344="Other")),NOT(AND(ISNUMBER(F344),F344&gt;=DATE(1950,1,1),F344&lt;=DATE(2099,12,31))),NOT(AND(ISNUMBER(G344),G344&gt;=DATE(1950,1,1),G344&lt;=DATE(2099,12,31))),NOT(OR(H344="Open",H344="Ready for review",H344="Closed")),IF(AND(AND(ISNUMBER(F344),F344&gt;=DATE(1950,1,1),F344&lt;=DATE(2099,12,31)),AND(ISNUMBER(G344),G344&gt;=DATE(1950,1,1),G344&lt;=DATE(2099,12,31))),G344&lt;F344,FALSE),AND(H344="Closed",LEN(I344)=0),AND(LEN(I344)&gt;0,NOT(AND(ISNUMBER(I344),I344&gt;=DATE(1950,1,1),I344&lt;=DATE(2099,12,31)))),IF(AND(AND(ISNUMBER(I344),I344&gt;=DATE(1950,1,1),I344&lt;=DATE(2099,12,31)),AND(ISNUMBER(F344),F344&gt;=DATE(1950,1,1),F344&lt;=DATE(2099,12,31))),I344&lt;F344,FALSE)),"Check inputs","OK"))))</f>
        <v/>
      </c>
    </row>
    <row r="345" spans="1:12" x14ac:dyDescent="0.25">
      <c r="A345" s="16"/>
      <c r="B345" s="18"/>
      <c r="C345" s="18"/>
      <c r="D345" s="16"/>
      <c r="E345" s="16"/>
      <c r="F345" s="17"/>
      <c r="G345" s="17"/>
      <c r="H345" s="16"/>
      <c r="I345" s="17"/>
      <c r="J345" s="20" t="str">
        <f>IF(NOT(COUNTA(A345:I345)&gt;0),"",IF(NOT(AND(ISNUMBER(F345),F345&gt;=DATE(1950,1,1),F345&lt;=DATE(2099,12,31))),"",IF(H345="Closed",IF(AND(ISNUMBER(I345),I345&gt;=DATE(1950,1,1),I345&lt;=DATE(2099,12,31)),I345-F345,""),IF(AND(ISNUMBER(Dashboard!$B$4),Dashboard!$B$4&gt;=DATE(1950,1,1),Dashboard!$B$4&lt;=DATE(2099,12,31)),Dashboard!$B$4-F345,""))))</f>
        <v/>
      </c>
      <c r="K345" s="22" t="str">
        <f>IF(NOT(COUNTA(A345:I345)&gt;0),"",IF(OR(NOT(AND(ISNUMBER(G345),G345&gt;=DATE(1950,1,1),G345&lt;=DATE(2099,12,31))),NOT(AND(ISNUMBER(Dashboard!$B$4),Dashboard!$B$4&gt;=DATE(1950,1,1),Dashboard!$B$4&lt;=DATE(2099,12,31)))),"",IF(AND(H345&lt;&gt;"Closed",G345&lt;Dashboard!$B$4),"Yes","No")))</f>
        <v/>
      </c>
      <c r="L345" s="22" t="str">
        <f>IF(NOT(COUNTA(A345:I345)&gt;0),"",IF(LEN(A345)=0,"Check ID",IF(SUMPRODUCT(--($A$2:$A$501=A345))&gt;1,"Duplicate ID",IF(OR(LEN(B345)=0,LEN(C345)=0,LEN(E345)=0,NOT(OR(D345="Mechanical",D345="Electrical",D345="Plumbing",D345="Controls",D345="Other")),NOT(AND(ISNUMBER(F345),F345&gt;=DATE(1950,1,1),F345&lt;=DATE(2099,12,31))),NOT(AND(ISNUMBER(G345),G345&gt;=DATE(1950,1,1),G345&lt;=DATE(2099,12,31))),NOT(OR(H345="Open",H345="Ready for review",H345="Closed")),IF(AND(AND(ISNUMBER(F345),F345&gt;=DATE(1950,1,1),F345&lt;=DATE(2099,12,31)),AND(ISNUMBER(G345),G345&gt;=DATE(1950,1,1),G345&lt;=DATE(2099,12,31))),G345&lt;F345,FALSE),AND(H345="Closed",LEN(I345)=0),AND(LEN(I345)&gt;0,NOT(AND(ISNUMBER(I345),I345&gt;=DATE(1950,1,1),I345&lt;=DATE(2099,12,31)))),IF(AND(AND(ISNUMBER(I345),I345&gt;=DATE(1950,1,1),I345&lt;=DATE(2099,12,31)),AND(ISNUMBER(F345),F345&gt;=DATE(1950,1,1),F345&lt;=DATE(2099,12,31))),I345&lt;F345,FALSE)),"Check inputs","OK"))))</f>
        <v/>
      </c>
    </row>
    <row r="346" spans="1:12" x14ac:dyDescent="0.25">
      <c r="A346" s="16"/>
      <c r="B346" s="18"/>
      <c r="C346" s="18"/>
      <c r="D346" s="16"/>
      <c r="E346" s="16"/>
      <c r="F346" s="17"/>
      <c r="G346" s="17"/>
      <c r="H346" s="16"/>
      <c r="I346" s="17"/>
      <c r="J346" s="20" t="str">
        <f>IF(NOT(COUNTA(A346:I346)&gt;0),"",IF(NOT(AND(ISNUMBER(F346),F346&gt;=DATE(1950,1,1),F346&lt;=DATE(2099,12,31))),"",IF(H346="Closed",IF(AND(ISNUMBER(I346),I346&gt;=DATE(1950,1,1),I346&lt;=DATE(2099,12,31)),I346-F346,""),IF(AND(ISNUMBER(Dashboard!$B$4),Dashboard!$B$4&gt;=DATE(1950,1,1),Dashboard!$B$4&lt;=DATE(2099,12,31)),Dashboard!$B$4-F346,""))))</f>
        <v/>
      </c>
      <c r="K346" s="22" t="str">
        <f>IF(NOT(COUNTA(A346:I346)&gt;0),"",IF(OR(NOT(AND(ISNUMBER(G346),G346&gt;=DATE(1950,1,1),G346&lt;=DATE(2099,12,31))),NOT(AND(ISNUMBER(Dashboard!$B$4),Dashboard!$B$4&gt;=DATE(1950,1,1),Dashboard!$B$4&lt;=DATE(2099,12,31)))),"",IF(AND(H346&lt;&gt;"Closed",G346&lt;Dashboard!$B$4),"Yes","No")))</f>
        <v/>
      </c>
      <c r="L346" s="22" t="str">
        <f>IF(NOT(COUNTA(A346:I346)&gt;0),"",IF(LEN(A346)=0,"Check ID",IF(SUMPRODUCT(--($A$2:$A$501=A346))&gt;1,"Duplicate ID",IF(OR(LEN(B346)=0,LEN(C346)=0,LEN(E346)=0,NOT(OR(D346="Mechanical",D346="Electrical",D346="Plumbing",D346="Controls",D346="Other")),NOT(AND(ISNUMBER(F346),F346&gt;=DATE(1950,1,1),F346&lt;=DATE(2099,12,31))),NOT(AND(ISNUMBER(G346),G346&gt;=DATE(1950,1,1),G346&lt;=DATE(2099,12,31))),NOT(OR(H346="Open",H346="Ready for review",H346="Closed")),IF(AND(AND(ISNUMBER(F346),F346&gt;=DATE(1950,1,1),F346&lt;=DATE(2099,12,31)),AND(ISNUMBER(G346),G346&gt;=DATE(1950,1,1),G346&lt;=DATE(2099,12,31))),G346&lt;F346,FALSE),AND(H346="Closed",LEN(I346)=0),AND(LEN(I346)&gt;0,NOT(AND(ISNUMBER(I346),I346&gt;=DATE(1950,1,1),I346&lt;=DATE(2099,12,31)))),IF(AND(AND(ISNUMBER(I346),I346&gt;=DATE(1950,1,1),I346&lt;=DATE(2099,12,31)),AND(ISNUMBER(F346),F346&gt;=DATE(1950,1,1),F346&lt;=DATE(2099,12,31))),I346&lt;F346,FALSE)),"Check inputs","OK"))))</f>
        <v/>
      </c>
    </row>
    <row r="347" spans="1:12" x14ac:dyDescent="0.25">
      <c r="A347" s="16"/>
      <c r="B347" s="18"/>
      <c r="C347" s="18"/>
      <c r="D347" s="16"/>
      <c r="E347" s="16"/>
      <c r="F347" s="17"/>
      <c r="G347" s="17"/>
      <c r="H347" s="16"/>
      <c r="I347" s="17"/>
      <c r="J347" s="20" t="str">
        <f>IF(NOT(COUNTA(A347:I347)&gt;0),"",IF(NOT(AND(ISNUMBER(F347),F347&gt;=DATE(1950,1,1),F347&lt;=DATE(2099,12,31))),"",IF(H347="Closed",IF(AND(ISNUMBER(I347),I347&gt;=DATE(1950,1,1),I347&lt;=DATE(2099,12,31)),I347-F347,""),IF(AND(ISNUMBER(Dashboard!$B$4),Dashboard!$B$4&gt;=DATE(1950,1,1),Dashboard!$B$4&lt;=DATE(2099,12,31)),Dashboard!$B$4-F347,""))))</f>
        <v/>
      </c>
      <c r="K347" s="22" t="str">
        <f>IF(NOT(COUNTA(A347:I347)&gt;0),"",IF(OR(NOT(AND(ISNUMBER(G347),G347&gt;=DATE(1950,1,1),G347&lt;=DATE(2099,12,31))),NOT(AND(ISNUMBER(Dashboard!$B$4),Dashboard!$B$4&gt;=DATE(1950,1,1),Dashboard!$B$4&lt;=DATE(2099,12,31)))),"",IF(AND(H347&lt;&gt;"Closed",G347&lt;Dashboard!$B$4),"Yes","No")))</f>
        <v/>
      </c>
      <c r="L347" s="22" t="str">
        <f>IF(NOT(COUNTA(A347:I347)&gt;0),"",IF(LEN(A347)=0,"Check ID",IF(SUMPRODUCT(--($A$2:$A$501=A347))&gt;1,"Duplicate ID",IF(OR(LEN(B347)=0,LEN(C347)=0,LEN(E347)=0,NOT(OR(D347="Mechanical",D347="Electrical",D347="Plumbing",D347="Controls",D347="Other")),NOT(AND(ISNUMBER(F347),F347&gt;=DATE(1950,1,1),F347&lt;=DATE(2099,12,31))),NOT(AND(ISNUMBER(G347),G347&gt;=DATE(1950,1,1),G347&lt;=DATE(2099,12,31))),NOT(OR(H347="Open",H347="Ready for review",H347="Closed")),IF(AND(AND(ISNUMBER(F347),F347&gt;=DATE(1950,1,1),F347&lt;=DATE(2099,12,31)),AND(ISNUMBER(G347),G347&gt;=DATE(1950,1,1),G347&lt;=DATE(2099,12,31))),G347&lt;F347,FALSE),AND(H347="Closed",LEN(I347)=0),AND(LEN(I347)&gt;0,NOT(AND(ISNUMBER(I347),I347&gt;=DATE(1950,1,1),I347&lt;=DATE(2099,12,31)))),IF(AND(AND(ISNUMBER(I347),I347&gt;=DATE(1950,1,1),I347&lt;=DATE(2099,12,31)),AND(ISNUMBER(F347),F347&gt;=DATE(1950,1,1),F347&lt;=DATE(2099,12,31))),I347&lt;F347,FALSE)),"Check inputs","OK"))))</f>
        <v/>
      </c>
    </row>
    <row r="348" spans="1:12" x14ac:dyDescent="0.25">
      <c r="A348" s="16"/>
      <c r="B348" s="18"/>
      <c r="C348" s="18"/>
      <c r="D348" s="16"/>
      <c r="E348" s="16"/>
      <c r="F348" s="17"/>
      <c r="G348" s="17"/>
      <c r="H348" s="16"/>
      <c r="I348" s="17"/>
      <c r="J348" s="20" t="str">
        <f>IF(NOT(COUNTA(A348:I348)&gt;0),"",IF(NOT(AND(ISNUMBER(F348),F348&gt;=DATE(1950,1,1),F348&lt;=DATE(2099,12,31))),"",IF(H348="Closed",IF(AND(ISNUMBER(I348),I348&gt;=DATE(1950,1,1),I348&lt;=DATE(2099,12,31)),I348-F348,""),IF(AND(ISNUMBER(Dashboard!$B$4),Dashboard!$B$4&gt;=DATE(1950,1,1),Dashboard!$B$4&lt;=DATE(2099,12,31)),Dashboard!$B$4-F348,""))))</f>
        <v/>
      </c>
      <c r="K348" s="22" t="str">
        <f>IF(NOT(COUNTA(A348:I348)&gt;0),"",IF(OR(NOT(AND(ISNUMBER(G348),G348&gt;=DATE(1950,1,1),G348&lt;=DATE(2099,12,31))),NOT(AND(ISNUMBER(Dashboard!$B$4),Dashboard!$B$4&gt;=DATE(1950,1,1),Dashboard!$B$4&lt;=DATE(2099,12,31)))),"",IF(AND(H348&lt;&gt;"Closed",G348&lt;Dashboard!$B$4),"Yes","No")))</f>
        <v/>
      </c>
      <c r="L348" s="22" t="str">
        <f>IF(NOT(COUNTA(A348:I348)&gt;0),"",IF(LEN(A348)=0,"Check ID",IF(SUMPRODUCT(--($A$2:$A$501=A348))&gt;1,"Duplicate ID",IF(OR(LEN(B348)=0,LEN(C348)=0,LEN(E348)=0,NOT(OR(D348="Mechanical",D348="Electrical",D348="Plumbing",D348="Controls",D348="Other")),NOT(AND(ISNUMBER(F348),F348&gt;=DATE(1950,1,1),F348&lt;=DATE(2099,12,31))),NOT(AND(ISNUMBER(G348),G348&gt;=DATE(1950,1,1),G348&lt;=DATE(2099,12,31))),NOT(OR(H348="Open",H348="Ready for review",H348="Closed")),IF(AND(AND(ISNUMBER(F348),F348&gt;=DATE(1950,1,1),F348&lt;=DATE(2099,12,31)),AND(ISNUMBER(G348),G348&gt;=DATE(1950,1,1),G348&lt;=DATE(2099,12,31))),G348&lt;F348,FALSE),AND(H348="Closed",LEN(I348)=0),AND(LEN(I348)&gt;0,NOT(AND(ISNUMBER(I348),I348&gt;=DATE(1950,1,1),I348&lt;=DATE(2099,12,31)))),IF(AND(AND(ISNUMBER(I348),I348&gt;=DATE(1950,1,1),I348&lt;=DATE(2099,12,31)),AND(ISNUMBER(F348),F348&gt;=DATE(1950,1,1),F348&lt;=DATE(2099,12,31))),I348&lt;F348,FALSE)),"Check inputs","OK"))))</f>
        <v/>
      </c>
    </row>
    <row r="349" spans="1:12" x14ac:dyDescent="0.25">
      <c r="A349" s="16"/>
      <c r="B349" s="18"/>
      <c r="C349" s="18"/>
      <c r="D349" s="16"/>
      <c r="E349" s="16"/>
      <c r="F349" s="17"/>
      <c r="G349" s="17"/>
      <c r="H349" s="16"/>
      <c r="I349" s="17"/>
      <c r="J349" s="20" t="str">
        <f>IF(NOT(COUNTA(A349:I349)&gt;0),"",IF(NOT(AND(ISNUMBER(F349),F349&gt;=DATE(1950,1,1),F349&lt;=DATE(2099,12,31))),"",IF(H349="Closed",IF(AND(ISNUMBER(I349),I349&gt;=DATE(1950,1,1),I349&lt;=DATE(2099,12,31)),I349-F349,""),IF(AND(ISNUMBER(Dashboard!$B$4),Dashboard!$B$4&gt;=DATE(1950,1,1),Dashboard!$B$4&lt;=DATE(2099,12,31)),Dashboard!$B$4-F349,""))))</f>
        <v/>
      </c>
      <c r="K349" s="22" t="str">
        <f>IF(NOT(COUNTA(A349:I349)&gt;0),"",IF(OR(NOT(AND(ISNUMBER(G349),G349&gt;=DATE(1950,1,1),G349&lt;=DATE(2099,12,31))),NOT(AND(ISNUMBER(Dashboard!$B$4),Dashboard!$B$4&gt;=DATE(1950,1,1),Dashboard!$B$4&lt;=DATE(2099,12,31)))),"",IF(AND(H349&lt;&gt;"Closed",G349&lt;Dashboard!$B$4),"Yes","No")))</f>
        <v/>
      </c>
      <c r="L349" s="22" t="str">
        <f>IF(NOT(COUNTA(A349:I349)&gt;0),"",IF(LEN(A349)=0,"Check ID",IF(SUMPRODUCT(--($A$2:$A$501=A349))&gt;1,"Duplicate ID",IF(OR(LEN(B349)=0,LEN(C349)=0,LEN(E349)=0,NOT(OR(D349="Mechanical",D349="Electrical",D349="Plumbing",D349="Controls",D349="Other")),NOT(AND(ISNUMBER(F349),F349&gt;=DATE(1950,1,1),F349&lt;=DATE(2099,12,31))),NOT(AND(ISNUMBER(G349),G349&gt;=DATE(1950,1,1),G349&lt;=DATE(2099,12,31))),NOT(OR(H349="Open",H349="Ready for review",H349="Closed")),IF(AND(AND(ISNUMBER(F349),F349&gt;=DATE(1950,1,1),F349&lt;=DATE(2099,12,31)),AND(ISNUMBER(G349),G349&gt;=DATE(1950,1,1),G349&lt;=DATE(2099,12,31))),G349&lt;F349,FALSE),AND(H349="Closed",LEN(I349)=0),AND(LEN(I349)&gt;0,NOT(AND(ISNUMBER(I349),I349&gt;=DATE(1950,1,1),I349&lt;=DATE(2099,12,31)))),IF(AND(AND(ISNUMBER(I349),I349&gt;=DATE(1950,1,1),I349&lt;=DATE(2099,12,31)),AND(ISNUMBER(F349),F349&gt;=DATE(1950,1,1),F349&lt;=DATE(2099,12,31))),I349&lt;F349,FALSE)),"Check inputs","OK"))))</f>
        <v/>
      </c>
    </row>
    <row r="350" spans="1:12" x14ac:dyDescent="0.25">
      <c r="A350" s="16"/>
      <c r="B350" s="18"/>
      <c r="C350" s="18"/>
      <c r="D350" s="16"/>
      <c r="E350" s="16"/>
      <c r="F350" s="17"/>
      <c r="G350" s="17"/>
      <c r="H350" s="16"/>
      <c r="I350" s="17"/>
      <c r="J350" s="20" t="str">
        <f>IF(NOT(COUNTA(A350:I350)&gt;0),"",IF(NOT(AND(ISNUMBER(F350),F350&gt;=DATE(1950,1,1),F350&lt;=DATE(2099,12,31))),"",IF(H350="Closed",IF(AND(ISNUMBER(I350),I350&gt;=DATE(1950,1,1),I350&lt;=DATE(2099,12,31)),I350-F350,""),IF(AND(ISNUMBER(Dashboard!$B$4),Dashboard!$B$4&gt;=DATE(1950,1,1),Dashboard!$B$4&lt;=DATE(2099,12,31)),Dashboard!$B$4-F350,""))))</f>
        <v/>
      </c>
      <c r="K350" s="22" t="str">
        <f>IF(NOT(COUNTA(A350:I350)&gt;0),"",IF(OR(NOT(AND(ISNUMBER(G350),G350&gt;=DATE(1950,1,1),G350&lt;=DATE(2099,12,31))),NOT(AND(ISNUMBER(Dashboard!$B$4),Dashboard!$B$4&gt;=DATE(1950,1,1),Dashboard!$B$4&lt;=DATE(2099,12,31)))),"",IF(AND(H350&lt;&gt;"Closed",G350&lt;Dashboard!$B$4),"Yes","No")))</f>
        <v/>
      </c>
      <c r="L350" s="22" t="str">
        <f>IF(NOT(COUNTA(A350:I350)&gt;0),"",IF(LEN(A350)=0,"Check ID",IF(SUMPRODUCT(--($A$2:$A$501=A350))&gt;1,"Duplicate ID",IF(OR(LEN(B350)=0,LEN(C350)=0,LEN(E350)=0,NOT(OR(D350="Mechanical",D350="Electrical",D350="Plumbing",D350="Controls",D350="Other")),NOT(AND(ISNUMBER(F350),F350&gt;=DATE(1950,1,1),F350&lt;=DATE(2099,12,31))),NOT(AND(ISNUMBER(G350),G350&gt;=DATE(1950,1,1),G350&lt;=DATE(2099,12,31))),NOT(OR(H350="Open",H350="Ready for review",H350="Closed")),IF(AND(AND(ISNUMBER(F350),F350&gt;=DATE(1950,1,1),F350&lt;=DATE(2099,12,31)),AND(ISNUMBER(G350),G350&gt;=DATE(1950,1,1),G350&lt;=DATE(2099,12,31))),G350&lt;F350,FALSE),AND(H350="Closed",LEN(I350)=0),AND(LEN(I350)&gt;0,NOT(AND(ISNUMBER(I350),I350&gt;=DATE(1950,1,1),I350&lt;=DATE(2099,12,31)))),IF(AND(AND(ISNUMBER(I350),I350&gt;=DATE(1950,1,1),I350&lt;=DATE(2099,12,31)),AND(ISNUMBER(F350),F350&gt;=DATE(1950,1,1),F350&lt;=DATE(2099,12,31))),I350&lt;F350,FALSE)),"Check inputs","OK"))))</f>
        <v/>
      </c>
    </row>
    <row r="351" spans="1:12" x14ac:dyDescent="0.25">
      <c r="A351" s="16"/>
      <c r="B351" s="18"/>
      <c r="C351" s="18"/>
      <c r="D351" s="16"/>
      <c r="E351" s="16"/>
      <c r="F351" s="17"/>
      <c r="G351" s="17"/>
      <c r="H351" s="16"/>
      <c r="I351" s="17"/>
      <c r="J351" s="20" t="str">
        <f>IF(NOT(COUNTA(A351:I351)&gt;0),"",IF(NOT(AND(ISNUMBER(F351),F351&gt;=DATE(1950,1,1),F351&lt;=DATE(2099,12,31))),"",IF(H351="Closed",IF(AND(ISNUMBER(I351),I351&gt;=DATE(1950,1,1),I351&lt;=DATE(2099,12,31)),I351-F351,""),IF(AND(ISNUMBER(Dashboard!$B$4),Dashboard!$B$4&gt;=DATE(1950,1,1),Dashboard!$B$4&lt;=DATE(2099,12,31)),Dashboard!$B$4-F351,""))))</f>
        <v/>
      </c>
      <c r="K351" s="22" t="str">
        <f>IF(NOT(COUNTA(A351:I351)&gt;0),"",IF(OR(NOT(AND(ISNUMBER(G351),G351&gt;=DATE(1950,1,1),G351&lt;=DATE(2099,12,31))),NOT(AND(ISNUMBER(Dashboard!$B$4),Dashboard!$B$4&gt;=DATE(1950,1,1),Dashboard!$B$4&lt;=DATE(2099,12,31)))),"",IF(AND(H351&lt;&gt;"Closed",G351&lt;Dashboard!$B$4),"Yes","No")))</f>
        <v/>
      </c>
      <c r="L351" s="22" t="str">
        <f>IF(NOT(COUNTA(A351:I351)&gt;0),"",IF(LEN(A351)=0,"Check ID",IF(SUMPRODUCT(--($A$2:$A$501=A351))&gt;1,"Duplicate ID",IF(OR(LEN(B351)=0,LEN(C351)=0,LEN(E351)=0,NOT(OR(D351="Mechanical",D351="Electrical",D351="Plumbing",D351="Controls",D351="Other")),NOT(AND(ISNUMBER(F351),F351&gt;=DATE(1950,1,1),F351&lt;=DATE(2099,12,31))),NOT(AND(ISNUMBER(G351),G351&gt;=DATE(1950,1,1),G351&lt;=DATE(2099,12,31))),NOT(OR(H351="Open",H351="Ready for review",H351="Closed")),IF(AND(AND(ISNUMBER(F351),F351&gt;=DATE(1950,1,1),F351&lt;=DATE(2099,12,31)),AND(ISNUMBER(G351),G351&gt;=DATE(1950,1,1),G351&lt;=DATE(2099,12,31))),G351&lt;F351,FALSE),AND(H351="Closed",LEN(I351)=0),AND(LEN(I351)&gt;0,NOT(AND(ISNUMBER(I351),I351&gt;=DATE(1950,1,1),I351&lt;=DATE(2099,12,31)))),IF(AND(AND(ISNUMBER(I351),I351&gt;=DATE(1950,1,1),I351&lt;=DATE(2099,12,31)),AND(ISNUMBER(F351),F351&gt;=DATE(1950,1,1),F351&lt;=DATE(2099,12,31))),I351&lt;F351,FALSE)),"Check inputs","OK"))))</f>
        <v/>
      </c>
    </row>
    <row r="352" spans="1:12" x14ac:dyDescent="0.25">
      <c r="A352" s="16"/>
      <c r="B352" s="18"/>
      <c r="C352" s="18"/>
      <c r="D352" s="16"/>
      <c r="E352" s="16"/>
      <c r="F352" s="17"/>
      <c r="G352" s="17"/>
      <c r="H352" s="16"/>
      <c r="I352" s="17"/>
      <c r="J352" s="20" t="str">
        <f>IF(NOT(COUNTA(A352:I352)&gt;0),"",IF(NOT(AND(ISNUMBER(F352),F352&gt;=DATE(1950,1,1),F352&lt;=DATE(2099,12,31))),"",IF(H352="Closed",IF(AND(ISNUMBER(I352),I352&gt;=DATE(1950,1,1),I352&lt;=DATE(2099,12,31)),I352-F352,""),IF(AND(ISNUMBER(Dashboard!$B$4),Dashboard!$B$4&gt;=DATE(1950,1,1),Dashboard!$B$4&lt;=DATE(2099,12,31)),Dashboard!$B$4-F352,""))))</f>
        <v/>
      </c>
      <c r="K352" s="22" t="str">
        <f>IF(NOT(COUNTA(A352:I352)&gt;0),"",IF(OR(NOT(AND(ISNUMBER(G352),G352&gt;=DATE(1950,1,1),G352&lt;=DATE(2099,12,31))),NOT(AND(ISNUMBER(Dashboard!$B$4),Dashboard!$B$4&gt;=DATE(1950,1,1),Dashboard!$B$4&lt;=DATE(2099,12,31)))),"",IF(AND(H352&lt;&gt;"Closed",G352&lt;Dashboard!$B$4),"Yes","No")))</f>
        <v/>
      </c>
      <c r="L352" s="22" t="str">
        <f>IF(NOT(COUNTA(A352:I352)&gt;0),"",IF(LEN(A352)=0,"Check ID",IF(SUMPRODUCT(--($A$2:$A$501=A352))&gt;1,"Duplicate ID",IF(OR(LEN(B352)=0,LEN(C352)=0,LEN(E352)=0,NOT(OR(D352="Mechanical",D352="Electrical",D352="Plumbing",D352="Controls",D352="Other")),NOT(AND(ISNUMBER(F352),F352&gt;=DATE(1950,1,1),F352&lt;=DATE(2099,12,31))),NOT(AND(ISNUMBER(G352),G352&gt;=DATE(1950,1,1),G352&lt;=DATE(2099,12,31))),NOT(OR(H352="Open",H352="Ready for review",H352="Closed")),IF(AND(AND(ISNUMBER(F352),F352&gt;=DATE(1950,1,1),F352&lt;=DATE(2099,12,31)),AND(ISNUMBER(G352),G352&gt;=DATE(1950,1,1),G352&lt;=DATE(2099,12,31))),G352&lt;F352,FALSE),AND(H352="Closed",LEN(I352)=0),AND(LEN(I352)&gt;0,NOT(AND(ISNUMBER(I352),I352&gt;=DATE(1950,1,1),I352&lt;=DATE(2099,12,31)))),IF(AND(AND(ISNUMBER(I352),I352&gt;=DATE(1950,1,1),I352&lt;=DATE(2099,12,31)),AND(ISNUMBER(F352),F352&gt;=DATE(1950,1,1),F352&lt;=DATE(2099,12,31))),I352&lt;F352,FALSE)),"Check inputs","OK"))))</f>
        <v/>
      </c>
    </row>
    <row r="353" spans="1:12" x14ac:dyDescent="0.25">
      <c r="A353" s="16"/>
      <c r="B353" s="18"/>
      <c r="C353" s="18"/>
      <c r="D353" s="16"/>
      <c r="E353" s="16"/>
      <c r="F353" s="17"/>
      <c r="G353" s="17"/>
      <c r="H353" s="16"/>
      <c r="I353" s="17"/>
      <c r="J353" s="20" t="str">
        <f>IF(NOT(COUNTA(A353:I353)&gt;0),"",IF(NOT(AND(ISNUMBER(F353),F353&gt;=DATE(1950,1,1),F353&lt;=DATE(2099,12,31))),"",IF(H353="Closed",IF(AND(ISNUMBER(I353),I353&gt;=DATE(1950,1,1),I353&lt;=DATE(2099,12,31)),I353-F353,""),IF(AND(ISNUMBER(Dashboard!$B$4),Dashboard!$B$4&gt;=DATE(1950,1,1),Dashboard!$B$4&lt;=DATE(2099,12,31)),Dashboard!$B$4-F353,""))))</f>
        <v/>
      </c>
      <c r="K353" s="22" t="str">
        <f>IF(NOT(COUNTA(A353:I353)&gt;0),"",IF(OR(NOT(AND(ISNUMBER(G353),G353&gt;=DATE(1950,1,1),G353&lt;=DATE(2099,12,31))),NOT(AND(ISNUMBER(Dashboard!$B$4),Dashboard!$B$4&gt;=DATE(1950,1,1),Dashboard!$B$4&lt;=DATE(2099,12,31)))),"",IF(AND(H353&lt;&gt;"Closed",G353&lt;Dashboard!$B$4),"Yes","No")))</f>
        <v/>
      </c>
      <c r="L353" s="22" t="str">
        <f>IF(NOT(COUNTA(A353:I353)&gt;0),"",IF(LEN(A353)=0,"Check ID",IF(SUMPRODUCT(--($A$2:$A$501=A353))&gt;1,"Duplicate ID",IF(OR(LEN(B353)=0,LEN(C353)=0,LEN(E353)=0,NOT(OR(D353="Mechanical",D353="Electrical",D353="Plumbing",D353="Controls",D353="Other")),NOT(AND(ISNUMBER(F353),F353&gt;=DATE(1950,1,1),F353&lt;=DATE(2099,12,31))),NOT(AND(ISNUMBER(G353),G353&gt;=DATE(1950,1,1),G353&lt;=DATE(2099,12,31))),NOT(OR(H353="Open",H353="Ready for review",H353="Closed")),IF(AND(AND(ISNUMBER(F353),F353&gt;=DATE(1950,1,1),F353&lt;=DATE(2099,12,31)),AND(ISNUMBER(G353),G353&gt;=DATE(1950,1,1),G353&lt;=DATE(2099,12,31))),G353&lt;F353,FALSE),AND(H353="Closed",LEN(I353)=0),AND(LEN(I353)&gt;0,NOT(AND(ISNUMBER(I353),I353&gt;=DATE(1950,1,1),I353&lt;=DATE(2099,12,31)))),IF(AND(AND(ISNUMBER(I353),I353&gt;=DATE(1950,1,1),I353&lt;=DATE(2099,12,31)),AND(ISNUMBER(F353),F353&gt;=DATE(1950,1,1),F353&lt;=DATE(2099,12,31))),I353&lt;F353,FALSE)),"Check inputs","OK"))))</f>
        <v/>
      </c>
    </row>
    <row r="354" spans="1:12" x14ac:dyDescent="0.25">
      <c r="A354" s="16"/>
      <c r="B354" s="18"/>
      <c r="C354" s="18"/>
      <c r="D354" s="16"/>
      <c r="E354" s="16"/>
      <c r="F354" s="17"/>
      <c r="G354" s="17"/>
      <c r="H354" s="16"/>
      <c r="I354" s="17"/>
      <c r="J354" s="20" t="str">
        <f>IF(NOT(COUNTA(A354:I354)&gt;0),"",IF(NOT(AND(ISNUMBER(F354),F354&gt;=DATE(1950,1,1),F354&lt;=DATE(2099,12,31))),"",IF(H354="Closed",IF(AND(ISNUMBER(I354),I354&gt;=DATE(1950,1,1),I354&lt;=DATE(2099,12,31)),I354-F354,""),IF(AND(ISNUMBER(Dashboard!$B$4),Dashboard!$B$4&gt;=DATE(1950,1,1),Dashboard!$B$4&lt;=DATE(2099,12,31)),Dashboard!$B$4-F354,""))))</f>
        <v/>
      </c>
      <c r="K354" s="22" t="str">
        <f>IF(NOT(COUNTA(A354:I354)&gt;0),"",IF(OR(NOT(AND(ISNUMBER(G354),G354&gt;=DATE(1950,1,1),G354&lt;=DATE(2099,12,31))),NOT(AND(ISNUMBER(Dashboard!$B$4),Dashboard!$B$4&gt;=DATE(1950,1,1),Dashboard!$B$4&lt;=DATE(2099,12,31)))),"",IF(AND(H354&lt;&gt;"Closed",G354&lt;Dashboard!$B$4),"Yes","No")))</f>
        <v/>
      </c>
      <c r="L354" s="22" t="str">
        <f>IF(NOT(COUNTA(A354:I354)&gt;0),"",IF(LEN(A354)=0,"Check ID",IF(SUMPRODUCT(--($A$2:$A$501=A354))&gt;1,"Duplicate ID",IF(OR(LEN(B354)=0,LEN(C354)=0,LEN(E354)=0,NOT(OR(D354="Mechanical",D354="Electrical",D354="Plumbing",D354="Controls",D354="Other")),NOT(AND(ISNUMBER(F354),F354&gt;=DATE(1950,1,1),F354&lt;=DATE(2099,12,31))),NOT(AND(ISNUMBER(G354),G354&gt;=DATE(1950,1,1),G354&lt;=DATE(2099,12,31))),NOT(OR(H354="Open",H354="Ready for review",H354="Closed")),IF(AND(AND(ISNUMBER(F354),F354&gt;=DATE(1950,1,1),F354&lt;=DATE(2099,12,31)),AND(ISNUMBER(G354),G354&gt;=DATE(1950,1,1),G354&lt;=DATE(2099,12,31))),G354&lt;F354,FALSE),AND(H354="Closed",LEN(I354)=0),AND(LEN(I354)&gt;0,NOT(AND(ISNUMBER(I354),I354&gt;=DATE(1950,1,1),I354&lt;=DATE(2099,12,31)))),IF(AND(AND(ISNUMBER(I354),I354&gt;=DATE(1950,1,1),I354&lt;=DATE(2099,12,31)),AND(ISNUMBER(F354),F354&gt;=DATE(1950,1,1),F354&lt;=DATE(2099,12,31))),I354&lt;F354,FALSE)),"Check inputs","OK"))))</f>
        <v/>
      </c>
    </row>
    <row r="355" spans="1:12" x14ac:dyDescent="0.25">
      <c r="A355" s="16"/>
      <c r="B355" s="18"/>
      <c r="C355" s="18"/>
      <c r="D355" s="16"/>
      <c r="E355" s="16"/>
      <c r="F355" s="17"/>
      <c r="G355" s="17"/>
      <c r="H355" s="16"/>
      <c r="I355" s="17"/>
      <c r="J355" s="20" t="str">
        <f>IF(NOT(COUNTA(A355:I355)&gt;0),"",IF(NOT(AND(ISNUMBER(F355),F355&gt;=DATE(1950,1,1),F355&lt;=DATE(2099,12,31))),"",IF(H355="Closed",IF(AND(ISNUMBER(I355),I355&gt;=DATE(1950,1,1),I355&lt;=DATE(2099,12,31)),I355-F355,""),IF(AND(ISNUMBER(Dashboard!$B$4),Dashboard!$B$4&gt;=DATE(1950,1,1),Dashboard!$B$4&lt;=DATE(2099,12,31)),Dashboard!$B$4-F355,""))))</f>
        <v/>
      </c>
      <c r="K355" s="22" t="str">
        <f>IF(NOT(COUNTA(A355:I355)&gt;0),"",IF(OR(NOT(AND(ISNUMBER(G355),G355&gt;=DATE(1950,1,1),G355&lt;=DATE(2099,12,31))),NOT(AND(ISNUMBER(Dashboard!$B$4),Dashboard!$B$4&gt;=DATE(1950,1,1),Dashboard!$B$4&lt;=DATE(2099,12,31)))),"",IF(AND(H355&lt;&gt;"Closed",G355&lt;Dashboard!$B$4),"Yes","No")))</f>
        <v/>
      </c>
      <c r="L355" s="22" t="str">
        <f>IF(NOT(COUNTA(A355:I355)&gt;0),"",IF(LEN(A355)=0,"Check ID",IF(SUMPRODUCT(--($A$2:$A$501=A355))&gt;1,"Duplicate ID",IF(OR(LEN(B355)=0,LEN(C355)=0,LEN(E355)=0,NOT(OR(D355="Mechanical",D355="Electrical",D355="Plumbing",D355="Controls",D355="Other")),NOT(AND(ISNUMBER(F355),F355&gt;=DATE(1950,1,1),F355&lt;=DATE(2099,12,31))),NOT(AND(ISNUMBER(G355),G355&gt;=DATE(1950,1,1),G355&lt;=DATE(2099,12,31))),NOT(OR(H355="Open",H355="Ready for review",H355="Closed")),IF(AND(AND(ISNUMBER(F355),F355&gt;=DATE(1950,1,1),F355&lt;=DATE(2099,12,31)),AND(ISNUMBER(G355),G355&gt;=DATE(1950,1,1),G355&lt;=DATE(2099,12,31))),G355&lt;F355,FALSE),AND(H355="Closed",LEN(I355)=0),AND(LEN(I355)&gt;0,NOT(AND(ISNUMBER(I355),I355&gt;=DATE(1950,1,1),I355&lt;=DATE(2099,12,31)))),IF(AND(AND(ISNUMBER(I355),I355&gt;=DATE(1950,1,1),I355&lt;=DATE(2099,12,31)),AND(ISNUMBER(F355),F355&gt;=DATE(1950,1,1),F355&lt;=DATE(2099,12,31))),I355&lt;F355,FALSE)),"Check inputs","OK"))))</f>
        <v/>
      </c>
    </row>
    <row r="356" spans="1:12" x14ac:dyDescent="0.25">
      <c r="A356" s="16"/>
      <c r="B356" s="18"/>
      <c r="C356" s="18"/>
      <c r="D356" s="16"/>
      <c r="E356" s="16"/>
      <c r="F356" s="17"/>
      <c r="G356" s="17"/>
      <c r="H356" s="16"/>
      <c r="I356" s="17"/>
      <c r="J356" s="20" t="str">
        <f>IF(NOT(COUNTA(A356:I356)&gt;0),"",IF(NOT(AND(ISNUMBER(F356),F356&gt;=DATE(1950,1,1),F356&lt;=DATE(2099,12,31))),"",IF(H356="Closed",IF(AND(ISNUMBER(I356),I356&gt;=DATE(1950,1,1),I356&lt;=DATE(2099,12,31)),I356-F356,""),IF(AND(ISNUMBER(Dashboard!$B$4),Dashboard!$B$4&gt;=DATE(1950,1,1),Dashboard!$B$4&lt;=DATE(2099,12,31)),Dashboard!$B$4-F356,""))))</f>
        <v/>
      </c>
      <c r="K356" s="22" t="str">
        <f>IF(NOT(COUNTA(A356:I356)&gt;0),"",IF(OR(NOT(AND(ISNUMBER(G356),G356&gt;=DATE(1950,1,1),G356&lt;=DATE(2099,12,31))),NOT(AND(ISNUMBER(Dashboard!$B$4),Dashboard!$B$4&gt;=DATE(1950,1,1),Dashboard!$B$4&lt;=DATE(2099,12,31)))),"",IF(AND(H356&lt;&gt;"Closed",G356&lt;Dashboard!$B$4),"Yes","No")))</f>
        <v/>
      </c>
      <c r="L356" s="22" t="str">
        <f>IF(NOT(COUNTA(A356:I356)&gt;0),"",IF(LEN(A356)=0,"Check ID",IF(SUMPRODUCT(--($A$2:$A$501=A356))&gt;1,"Duplicate ID",IF(OR(LEN(B356)=0,LEN(C356)=0,LEN(E356)=0,NOT(OR(D356="Mechanical",D356="Electrical",D356="Plumbing",D356="Controls",D356="Other")),NOT(AND(ISNUMBER(F356),F356&gt;=DATE(1950,1,1),F356&lt;=DATE(2099,12,31))),NOT(AND(ISNUMBER(G356),G356&gt;=DATE(1950,1,1),G356&lt;=DATE(2099,12,31))),NOT(OR(H356="Open",H356="Ready for review",H356="Closed")),IF(AND(AND(ISNUMBER(F356),F356&gt;=DATE(1950,1,1),F356&lt;=DATE(2099,12,31)),AND(ISNUMBER(G356),G356&gt;=DATE(1950,1,1),G356&lt;=DATE(2099,12,31))),G356&lt;F356,FALSE),AND(H356="Closed",LEN(I356)=0),AND(LEN(I356)&gt;0,NOT(AND(ISNUMBER(I356),I356&gt;=DATE(1950,1,1),I356&lt;=DATE(2099,12,31)))),IF(AND(AND(ISNUMBER(I356),I356&gt;=DATE(1950,1,1),I356&lt;=DATE(2099,12,31)),AND(ISNUMBER(F356),F356&gt;=DATE(1950,1,1),F356&lt;=DATE(2099,12,31))),I356&lt;F356,FALSE)),"Check inputs","OK"))))</f>
        <v/>
      </c>
    </row>
    <row r="357" spans="1:12" x14ac:dyDescent="0.25">
      <c r="A357" s="16"/>
      <c r="B357" s="18"/>
      <c r="C357" s="18"/>
      <c r="D357" s="16"/>
      <c r="E357" s="16"/>
      <c r="F357" s="17"/>
      <c r="G357" s="17"/>
      <c r="H357" s="16"/>
      <c r="I357" s="17"/>
      <c r="J357" s="20" t="str">
        <f>IF(NOT(COUNTA(A357:I357)&gt;0),"",IF(NOT(AND(ISNUMBER(F357),F357&gt;=DATE(1950,1,1),F357&lt;=DATE(2099,12,31))),"",IF(H357="Closed",IF(AND(ISNUMBER(I357),I357&gt;=DATE(1950,1,1),I357&lt;=DATE(2099,12,31)),I357-F357,""),IF(AND(ISNUMBER(Dashboard!$B$4),Dashboard!$B$4&gt;=DATE(1950,1,1),Dashboard!$B$4&lt;=DATE(2099,12,31)),Dashboard!$B$4-F357,""))))</f>
        <v/>
      </c>
      <c r="K357" s="22" t="str">
        <f>IF(NOT(COUNTA(A357:I357)&gt;0),"",IF(OR(NOT(AND(ISNUMBER(G357),G357&gt;=DATE(1950,1,1),G357&lt;=DATE(2099,12,31))),NOT(AND(ISNUMBER(Dashboard!$B$4),Dashboard!$B$4&gt;=DATE(1950,1,1),Dashboard!$B$4&lt;=DATE(2099,12,31)))),"",IF(AND(H357&lt;&gt;"Closed",G357&lt;Dashboard!$B$4),"Yes","No")))</f>
        <v/>
      </c>
      <c r="L357" s="22" t="str">
        <f>IF(NOT(COUNTA(A357:I357)&gt;0),"",IF(LEN(A357)=0,"Check ID",IF(SUMPRODUCT(--($A$2:$A$501=A357))&gt;1,"Duplicate ID",IF(OR(LEN(B357)=0,LEN(C357)=0,LEN(E357)=0,NOT(OR(D357="Mechanical",D357="Electrical",D357="Plumbing",D357="Controls",D357="Other")),NOT(AND(ISNUMBER(F357),F357&gt;=DATE(1950,1,1),F357&lt;=DATE(2099,12,31))),NOT(AND(ISNUMBER(G357),G357&gt;=DATE(1950,1,1),G357&lt;=DATE(2099,12,31))),NOT(OR(H357="Open",H357="Ready for review",H357="Closed")),IF(AND(AND(ISNUMBER(F357),F357&gt;=DATE(1950,1,1),F357&lt;=DATE(2099,12,31)),AND(ISNUMBER(G357),G357&gt;=DATE(1950,1,1),G357&lt;=DATE(2099,12,31))),G357&lt;F357,FALSE),AND(H357="Closed",LEN(I357)=0),AND(LEN(I357)&gt;0,NOT(AND(ISNUMBER(I357),I357&gt;=DATE(1950,1,1),I357&lt;=DATE(2099,12,31)))),IF(AND(AND(ISNUMBER(I357),I357&gt;=DATE(1950,1,1),I357&lt;=DATE(2099,12,31)),AND(ISNUMBER(F357),F357&gt;=DATE(1950,1,1),F357&lt;=DATE(2099,12,31))),I357&lt;F357,FALSE)),"Check inputs","OK"))))</f>
        <v/>
      </c>
    </row>
    <row r="358" spans="1:12" x14ac:dyDescent="0.25">
      <c r="A358" s="16"/>
      <c r="B358" s="18"/>
      <c r="C358" s="18"/>
      <c r="D358" s="16"/>
      <c r="E358" s="16"/>
      <c r="F358" s="17"/>
      <c r="G358" s="17"/>
      <c r="H358" s="16"/>
      <c r="I358" s="17"/>
      <c r="J358" s="20" t="str">
        <f>IF(NOT(COUNTA(A358:I358)&gt;0),"",IF(NOT(AND(ISNUMBER(F358),F358&gt;=DATE(1950,1,1),F358&lt;=DATE(2099,12,31))),"",IF(H358="Closed",IF(AND(ISNUMBER(I358),I358&gt;=DATE(1950,1,1),I358&lt;=DATE(2099,12,31)),I358-F358,""),IF(AND(ISNUMBER(Dashboard!$B$4),Dashboard!$B$4&gt;=DATE(1950,1,1),Dashboard!$B$4&lt;=DATE(2099,12,31)),Dashboard!$B$4-F358,""))))</f>
        <v/>
      </c>
      <c r="K358" s="22" t="str">
        <f>IF(NOT(COUNTA(A358:I358)&gt;0),"",IF(OR(NOT(AND(ISNUMBER(G358),G358&gt;=DATE(1950,1,1),G358&lt;=DATE(2099,12,31))),NOT(AND(ISNUMBER(Dashboard!$B$4),Dashboard!$B$4&gt;=DATE(1950,1,1),Dashboard!$B$4&lt;=DATE(2099,12,31)))),"",IF(AND(H358&lt;&gt;"Closed",G358&lt;Dashboard!$B$4),"Yes","No")))</f>
        <v/>
      </c>
      <c r="L358" s="22" t="str">
        <f>IF(NOT(COUNTA(A358:I358)&gt;0),"",IF(LEN(A358)=0,"Check ID",IF(SUMPRODUCT(--($A$2:$A$501=A358))&gt;1,"Duplicate ID",IF(OR(LEN(B358)=0,LEN(C358)=0,LEN(E358)=0,NOT(OR(D358="Mechanical",D358="Electrical",D358="Plumbing",D358="Controls",D358="Other")),NOT(AND(ISNUMBER(F358),F358&gt;=DATE(1950,1,1),F358&lt;=DATE(2099,12,31))),NOT(AND(ISNUMBER(G358),G358&gt;=DATE(1950,1,1),G358&lt;=DATE(2099,12,31))),NOT(OR(H358="Open",H358="Ready for review",H358="Closed")),IF(AND(AND(ISNUMBER(F358),F358&gt;=DATE(1950,1,1),F358&lt;=DATE(2099,12,31)),AND(ISNUMBER(G358),G358&gt;=DATE(1950,1,1),G358&lt;=DATE(2099,12,31))),G358&lt;F358,FALSE),AND(H358="Closed",LEN(I358)=0),AND(LEN(I358)&gt;0,NOT(AND(ISNUMBER(I358),I358&gt;=DATE(1950,1,1),I358&lt;=DATE(2099,12,31)))),IF(AND(AND(ISNUMBER(I358),I358&gt;=DATE(1950,1,1),I358&lt;=DATE(2099,12,31)),AND(ISNUMBER(F358),F358&gt;=DATE(1950,1,1),F358&lt;=DATE(2099,12,31))),I358&lt;F358,FALSE)),"Check inputs","OK"))))</f>
        <v/>
      </c>
    </row>
    <row r="359" spans="1:12" x14ac:dyDescent="0.25">
      <c r="A359" s="16"/>
      <c r="B359" s="18"/>
      <c r="C359" s="18"/>
      <c r="D359" s="16"/>
      <c r="E359" s="16"/>
      <c r="F359" s="17"/>
      <c r="G359" s="17"/>
      <c r="H359" s="16"/>
      <c r="I359" s="17"/>
      <c r="J359" s="20" t="str">
        <f>IF(NOT(COUNTA(A359:I359)&gt;0),"",IF(NOT(AND(ISNUMBER(F359),F359&gt;=DATE(1950,1,1),F359&lt;=DATE(2099,12,31))),"",IF(H359="Closed",IF(AND(ISNUMBER(I359),I359&gt;=DATE(1950,1,1),I359&lt;=DATE(2099,12,31)),I359-F359,""),IF(AND(ISNUMBER(Dashboard!$B$4),Dashboard!$B$4&gt;=DATE(1950,1,1),Dashboard!$B$4&lt;=DATE(2099,12,31)),Dashboard!$B$4-F359,""))))</f>
        <v/>
      </c>
      <c r="K359" s="22" t="str">
        <f>IF(NOT(COUNTA(A359:I359)&gt;0),"",IF(OR(NOT(AND(ISNUMBER(G359),G359&gt;=DATE(1950,1,1),G359&lt;=DATE(2099,12,31))),NOT(AND(ISNUMBER(Dashboard!$B$4),Dashboard!$B$4&gt;=DATE(1950,1,1),Dashboard!$B$4&lt;=DATE(2099,12,31)))),"",IF(AND(H359&lt;&gt;"Closed",G359&lt;Dashboard!$B$4),"Yes","No")))</f>
        <v/>
      </c>
      <c r="L359" s="22" t="str">
        <f>IF(NOT(COUNTA(A359:I359)&gt;0),"",IF(LEN(A359)=0,"Check ID",IF(SUMPRODUCT(--($A$2:$A$501=A359))&gt;1,"Duplicate ID",IF(OR(LEN(B359)=0,LEN(C359)=0,LEN(E359)=0,NOT(OR(D359="Mechanical",D359="Electrical",D359="Plumbing",D359="Controls",D359="Other")),NOT(AND(ISNUMBER(F359),F359&gt;=DATE(1950,1,1),F359&lt;=DATE(2099,12,31))),NOT(AND(ISNUMBER(G359),G359&gt;=DATE(1950,1,1),G359&lt;=DATE(2099,12,31))),NOT(OR(H359="Open",H359="Ready for review",H359="Closed")),IF(AND(AND(ISNUMBER(F359),F359&gt;=DATE(1950,1,1),F359&lt;=DATE(2099,12,31)),AND(ISNUMBER(G359),G359&gt;=DATE(1950,1,1),G359&lt;=DATE(2099,12,31))),G359&lt;F359,FALSE),AND(H359="Closed",LEN(I359)=0),AND(LEN(I359)&gt;0,NOT(AND(ISNUMBER(I359),I359&gt;=DATE(1950,1,1),I359&lt;=DATE(2099,12,31)))),IF(AND(AND(ISNUMBER(I359),I359&gt;=DATE(1950,1,1),I359&lt;=DATE(2099,12,31)),AND(ISNUMBER(F359),F359&gt;=DATE(1950,1,1),F359&lt;=DATE(2099,12,31))),I359&lt;F359,FALSE)),"Check inputs","OK"))))</f>
        <v/>
      </c>
    </row>
    <row r="360" spans="1:12" x14ac:dyDescent="0.25">
      <c r="A360" s="16"/>
      <c r="B360" s="18"/>
      <c r="C360" s="18"/>
      <c r="D360" s="16"/>
      <c r="E360" s="16"/>
      <c r="F360" s="17"/>
      <c r="G360" s="17"/>
      <c r="H360" s="16"/>
      <c r="I360" s="17"/>
      <c r="J360" s="20" t="str">
        <f>IF(NOT(COUNTA(A360:I360)&gt;0),"",IF(NOT(AND(ISNUMBER(F360),F360&gt;=DATE(1950,1,1),F360&lt;=DATE(2099,12,31))),"",IF(H360="Closed",IF(AND(ISNUMBER(I360),I360&gt;=DATE(1950,1,1),I360&lt;=DATE(2099,12,31)),I360-F360,""),IF(AND(ISNUMBER(Dashboard!$B$4),Dashboard!$B$4&gt;=DATE(1950,1,1),Dashboard!$B$4&lt;=DATE(2099,12,31)),Dashboard!$B$4-F360,""))))</f>
        <v/>
      </c>
      <c r="K360" s="22" t="str">
        <f>IF(NOT(COUNTA(A360:I360)&gt;0),"",IF(OR(NOT(AND(ISNUMBER(G360),G360&gt;=DATE(1950,1,1),G360&lt;=DATE(2099,12,31))),NOT(AND(ISNUMBER(Dashboard!$B$4),Dashboard!$B$4&gt;=DATE(1950,1,1),Dashboard!$B$4&lt;=DATE(2099,12,31)))),"",IF(AND(H360&lt;&gt;"Closed",G360&lt;Dashboard!$B$4),"Yes","No")))</f>
        <v/>
      </c>
      <c r="L360" s="22" t="str">
        <f>IF(NOT(COUNTA(A360:I360)&gt;0),"",IF(LEN(A360)=0,"Check ID",IF(SUMPRODUCT(--($A$2:$A$501=A360))&gt;1,"Duplicate ID",IF(OR(LEN(B360)=0,LEN(C360)=0,LEN(E360)=0,NOT(OR(D360="Mechanical",D360="Electrical",D360="Plumbing",D360="Controls",D360="Other")),NOT(AND(ISNUMBER(F360),F360&gt;=DATE(1950,1,1),F360&lt;=DATE(2099,12,31))),NOT(AND(ISNUMBER(G360),G360&gt;=DATE(1950,1,1),G360&lt;=DATE(2099,12,31))),NOT(OR(H360="Open",H360="Ready for review",H360="Closed")),IF(AND(AND(ISNUMBER(F360),F360&gt;=DATE(1950,1,1),F360&lt;=DATE(2099,12,31)),AND(ISNUMBER(G360),G360&gt;=DATE(1950,1,1),G360&lt;=DATE(2099,12,31))),G360&lt;F360,FALSE),AND(H360="Closed",LEN(I360)=0),AND(LEN(I360)&gt;0,NOT(AND(ISNUMBER(I360),I360&gt;=DATE(1950,1,1),I360&lt;=DATE(2099,12,31)))),IF(AND(AND(ISNUMBER(I360),I360&gt;=DATE(1950,1,1),I360&lt;=DATE(2099,12,31)),AND(ISNUMBER(F360),F360&gt;=DATE(1950,1,1),F360&lt;=DATE(2099,12,31))),I360&lt;F360,FALSE)),"Check inputs","OK"))))</f>
        <v/>
      </c>
    </row>
    <row r="361" spans="1:12" x14ac:dyDescent="0.25">
      <c r="A361" s="16"/>
      <c r="B361" s="18"/>
      <c r="C361" s="18"/>
      <c r="D361" s="16"/>
      <c r="E361" s="16"/>
      <c r="F361" s="17"/>
      <c r="G361" s="17"/>
      <c r="H361" s="16"/>
      <c r="I361" s="17"/>
      <c r="J361" s="20" t="str">
        <f>IF(NOT(COUNTA(A361:I361)&gt;0),"",IF(NOT(AND(ISNUMBER(F361),F361&gt;=DATE(1950,1,1),F361&lt;=DATE(2099,12,31))),"",IF(H361="Closed",IF(AND(ISNUMBER(I361),I361&gt;=DATE(1950,1,1),I361&lt;=DATE(2099,12,31)),I361-F361,""),IF(AND(ISNUMBER(Dashboard!$B$4),Dashboard!$B$4&gt;=DATE(1950,1,1),Dashboard!$B$4&lt;=DATE(2099,12,31)),Dashboard!$B$4-F361,""))))</f>
        <v/>
      </c>
      <c r="K361" s="22" t="str">
        <f>IF(NOT(COUNTA(A361:I361)&gt;0),"",IF(OR(NOT(AND(ISNUMBER(G361),G361&gt;=DATE(1950,1,1),G361&lt;=DATE(2099,12,31))),NOT(AND(ISNUMBER(Dashboard!$B$4),Dashboard!$B$4&gt;=DATE(1950,1,1),Dashboard!$B$4&lt;=DATE(2099,12,31)))),"",IF(AND(H361&lt;&gt;"Closed",G361&lt;Dashboard!$B$4),"Yes","No")))</f>
        <v/>
      </c>
      <c r="L361" s="22" t="str">
        <f>IF(NOT(COUNTA(A361:I361)&gt;0),"",IF(LEN(A361)=0,"Check ID",IF(SUMPRODUCT(--($A$2:$A$501=A361))&gt;1,"Duplicate ID",IF(OR(LEN(B361)=0,LEN(C361)=0,LEN(E361)=0,NOT(OR(D361="Mechanical",D361="Electrical",D361="Plumbing",D361="Controls",D361="Other")),NOT(AND(ISNUMBER(F361),F361&gt;=DATE(1950,1,1),F361&lt;=DATE(2099,12,31))),NOT(AND(ISNUMBER(G361),G361&gt;=DATE(1950,1,1),G361&lt;=DATE(2099,12,31))),NOT(OR(H361="Open",H361="Ready for review",H361="Closed")),IF(AND(AND(ISNUMBER(F361),F361&gt;=DATE(1950,1,1),F361&lt;=DATE(2099,12,31)),AND(ISNUMBER(G361),G361&gt;=DATE(1950,1,1),G361&lt;=DATE(2099,12,31))),G361&lt;F361,FALSE),AND(H361="Closed",LEN(I361)=0),AND(LEN(I361)&gt;0,NOT(AND(ISNUMBER(I361),I361&gt;=DATE(1950,1,1),I361&lt;=DATE(2099,12,31)))),IF(AND(AND(ISNUMBER(I361),I361&gt;=DATE(1950,1,1),I361&lt;=DATE(2099,12,31)),AND(ISNUMBER(F361),F361&gt;=DATE(1950,1,1),F361&lt;=DATE(2099,12,31))),I361&lt;F361,FALSE)),"Check inputs","OK"))))</f>
        <v/>
      </c>
    </row>
    <row r="362" spans="1:12" x14ac:dyDescent="0.25">
      <c r="A362" s="16"/>
      <c r="B362" s="18"/>
      <c r="C362" s="18"/>
      <c r="D362" s="16"/>
      <c r="E362" s="16"/>
      <c r="F362" s="17"/>
      <c r="G362" s="17"/>
      <c r="H362" s="16"/>
      <c r="I362" s="17"/>
      <c r="J362" s="20" t="str">
        <f>IF(NOT(COUNTA(A362:I362)&gt;0),"",IF(NOT(AND(ISNUMBER(F362),F362&gt;=DATE(1950,1,1),F362&lt;=DATE(2099,12,31))),"",IF(H362="Closed",IF(AND(ISNUMBER(I362),I362&gt;=DATE(1950,1,1),I362&lt;=DATE(2099,12,31)),I362-F362,""),IF(AND(ISNUMBER(Dashboard!$B$4),Dashboard!$B$4&gt;=DATE(1950,1,1),Dashboard!$B$4&lt;=DATE(2099,12,31)),Dashboard!$B$4-F362,""))))</f>
        <v/>
      </c>
      <c r="K362" s="22" t="str">
        <f>IF(NOT(COUNTA(A362:I362)&gt;0),"",IF(OR(NOT(AND(ISNUMBER(G362),G362&gt;=DATE(1950,1,1),G362&lt;=DATE(2099,12,31))),NOT(AND(ISNUMBER(Dashboard!$B$4),Dashboard!$B$4&gt;=DATE(1950,1,1),Dashboard!$B$4&lt;=DATE(2099,12,31)))),"",IF(AND(H362&lt;&gt;"Closed",G362&lt;Dashboard!$B$4),"Yes","No")))</f>
        <v/>
      </c>
      <c r="L362" s="22" t="str">
        <f>IF(NOT(COUNTA(A362:I362)&gt;0),"",IF(LEN(A362)=0,"Check ID",IF(SUMPRODUCT(--($A$2:$A$501=A362))&gt;1,"Duplicate ID",IF(OR(LEN(B362)=0,LEN(C362)=0,LEN(E362)=0,NOT(OR(D362="Mechanical",D362="Electrical",D362="Plumbing",D362="Controls",D362="Other")),NOT(AND(ISNUMBER(F362),F362&gt;=DATE(1950,1,1),F362&lt;=DATE(2099,12,31))),NOT(AND(ISNUMBER(G362),G362&gt;=DATE(1950,1,1),G362&lt;=DATE(2099,12,31))),NOT(OR(H362="Open",H362="Ready for review",H362="Closed")),IF(AND(AND(ISNUMBER(F362),F362&gt;=DATE(1950,1,1),F362&lt;=DATE(2099,12,31)),AND(ISNUMBER(G362),G362&gt;=DATE(1950,1,1),G362&lt;=DATE(2099,12,31))),G362&lt;F362,FALSE),AND(H362="Closed",LEN(I362)=0),AND(LEN(I362)&gt;0,NOT(AND(ISNUMBER(I362),I362&gt;=DATE(1950,1,1),I362&lt;=DATE(2099,12,31)))),IF(AND(AND(ISNUMBER(I362),I362&gt;=DATE(1950,1,1),I362&lt;=DATE(2099,12,31)),AND(ISNUMBER(F362),F362&gt;=DATE(1950,1,1),F362&lt;=DATE(2099,12,31))),I362&lt;F362,FALSE)),"Check inputs","OK"))))</f>
        <v/>
      </c>
    </row>
    <row r="363" spans="1:12" x14ac:dyDescent="0.25">
      <c r="A363" s="16"/>
      <c r="B363" s="18"/>
      <c r="C363" s="18"/>
      <c r="D363" s="16"/>
      <c r="E363" s="16"/>
      <c r="F363" s="17"/>
      <c r="G363" s="17"/>
      <c r="H363" s="16"/>
      <c r="I363" s="17"/>
      <c r="J363" s="20" t="str">
        <f>IF(NOT(COUNTA(A363:I363)&gt;0),"",IF(NOT(AND(ISNUMBER(F363),F363&gt;=DATE(1950,1,1),F363&lt;=DATE(2099,12,31))),"",IF(H363="Closed",IF(AND(ISNUMBER(I363),I363&gt;=DATE(1950,1,1),I363&lt;=DATE(2099,12,31)),I363-F363,""),IF(AND(ISNUMBER(Dashboard!$B$4),Dashboard!$B$4&gt;=DATE(1950,1,1),Dashboard!$B$4&lt;=DATE(2099,12,31)),Dashboard!$B$4-F363,""))))</f>
        <v/>
      </c>
      <c r="K363" s="22" t="str">
        <f>IF(NOT(COUNTA(A363:I363)&gt;0),"",IF(OR(NOT(AND(ISNUMBER(G363),G363&gt;=DATE(1950,1,1),G363&lt;=DATE(2099,12,31))),NOT(AND(ISNUMBER(Dashboard!$B$4),Dashboard!$B$4&gt;=DATE(1950,1,1),Dashboard!$B$4&lt;=DATE(2099,12,31)))),"",IF(AND(H363&lt;&gt;"Closed",G363&lt;Dashboard!$B$4),"Yes","No")))</f>
        <v/>
      </c>
      <c r="L363" s="22" t="str">
        <f>IF(NOT(COUNTA(A363:I363)&gt;0),"",IF(LEN(A363)=0,"Check ID",IF(SUMPRODUCT(--($A$2:$A$501=A363))&gt;1,"Duplicate ID",IF(OR(LEN(B363)=0,LEN(C363)=0,LEN(E363)=0,NOT(OR(D363="Mechanical",D363="Electrical",D363="Plumbing",D363="Controls",D363="Other")),NOT(AND(ISNUMBER(F363),F363&gt;=DATE(1950,1,1),F363&lt;=DATE(2099,12,31))),NOT(AND(ISNUMBER(G363),G363&gt;=DATE(1950,1,1),G363&lt;=DATE(2099,12,31))),NOT(OR(H363="Open",H363="Ready for review",H363="Closed")),IF(AND(AND(ISNUMBER(F363),F363&gt;=DATE(1950,1,1),F363&lt;=DATE(2099,12,31)),AND(ISNUMBER(G363),G363&gt;=DATE(1950,1,1),G363&lt;=DATE(2099,12,31))),G363&lt;F363,FALSE),AND(H363="Closed",LEN(I363)=0),AND(LEN(I363)&gt;0,NOT(AND(ISNUMBER(I363),I363&gt;=DATE(1950,1,1),I363&lt;=DATE(2099,12,31)))),IF(AND(AND(ISNUMBER(I363),I363&gt;=DATE(1950,1,1),I363&lt;=DATE(2099,12,31)),AND(ISNUMBER(F363),F363&gt;=DATE(1950,1,1),F363&lt;=DATE(2099,12,31))),I363&lt;F363,FALSE)),"Check inputs","OK"))))</f>
        <v/>
      </c>
    </row>
    <row r="364" spans="1:12" x14ac:dyDescent="0.25">
      <c r="A364" s="16"/>
      <c r="B364" s="18"/>
      <c r="C364" s="18"/>
      <c r="D364" s="16"/>
      <c r="E364" s="16"/>
      <c r="F364" s="17"/>
      <c r="G364" s="17"/>
      <c r="H364" s="16"/>
      <c r="I364" s="17"/>
      <c r="J364" s="20" t="str">
        <f>IF(NOT(COUNTA(A364:I364)&gt;0),"",IF(NOT(AND(ISNUMBER(F364),F364&gt;=DATE(1950,1,1),F364&lt;=DATE(2099,12,31))),"",IF(H364="Closed",IF(AND(ISNUMBER(I364),I364&gt;=DATE(1950,1,1),I364&lt;=DATE(2099,12,31)),I364-F364,""),IF(AND(ISNUMBER(Dashboard!$B$4),Dashboard!$B$4&gt;=DATE(1950,1,1),Dashboard!$B$4&lt;=DATE(2099,12,31)),Dashboard!$B$4-F364,""))))</f>
        <v/>
      </c>
      <c r="K364" s="22" t="str">
        <f>IF(NOT(COUNTA(A364:I364)&gt;0),"",IF(OR(NOT(AND(ISNUMBER(G364),G364&gt;=DATE(1950,1,1),G364&lt;=DATE(2099,12,31))),NOT(AND(ISNUMBER(Dashboard!$B$4),Dashboard!$B$4&gt;=DATE(1950,1,1),Dashboard!$B$4&lt;=DATE(2099,12,31)))),"",IF(AND(H364&lt;&gt;"Closed",G364&lt;Dashboard!$B$4),"Yes","No")))</f>
        <v/>
      </c>
      <c r="L364" s="22" t="str">
        <f>IF(NOT(COUNTA(A364:I364)&gt;0),"",IF(LEN(A364)=0,"Check ID",IF(SUMPRODUCT(--($A$2:$A$501=A364))&gt;1,"Duplicate ID",IF(OR(LEN(B364)=0,LEN(C364)=0,LEN(E364)=0,NOT(OR(D364="Mechanical",D364="Electrical",D364="Plumbing",D364="Controls",D364="Other")),NOT(AND(ISNUMBER(F364),F364&gt;=DATE(1950,1,1),F364&lt;=DATE(2099,12,31))),NOT(AND(ISNUMBER(G364),G364&gt;=DATE(1950,1,1),G364&lt;=DATE(2099,12,31))),NOT(OR(H364="Open",H364="Ready for review",H364="Closed")),IF(AND(AND(ISNUMBER(F364),F364&gt;=DATE(1950,1,1),F364&lt;=DATE(2099,12,31)),AND(ISNUMBER(G364),G364&gt;=DATE(1950,1,1),G364&lt;=DATE(2099,12,31))),G364&lt;F364,FALSE),AND(H364="Closed",LEN(I364)=0),AND(LEN(I364)&gt;0,NOT(AND(ISNUMBER(I364),I364&gt;=DATE(1950,1,1),I364&lt;=DATE(2099,12,31)))),IF(AND(AND(ISNUMBER(I364),I364&gt;=DATE(1950,1,1),I364&lt;=DATE(2099,12,31)),AND(ISNUMBER(F364),F364&gt;=DATE(1950,1,1),F364&lt;=DATE(2099,12,31))),I364&lt;F364,FALSE)),"Check inputs","OK"))))</f>
        <v/>
      </c>
    </row>
    <row r="365" spans="1:12" x14ac:dyDescent="0.25">
      <c r="A365" s="16"/>
      <c r="B365" s="18"/>
      <c r="C365" s="18"/>
      <c r="D365" s="16"/>
      <c r="E365" s="16"/>
      <c r="F365" s="17"/>
      <c r="G365" s="17"/>
      <c r="H365" s="16"/>
      <c r="I365" s="17"/>
      <c r="J365" s="20" t="str">
        <f>IF(NOT(COUNTA(A365:I365)&gt;0),"",IF(NOT(AND(ISNUMBER(F365),F365&gt;=DATE(1950,1,1),F365&lt;=DATE(2099,12,31))),"",IF(H365="Closed",IF(AND(ISNUMBER(I365),I365&gt;=DATE(1950,1,1),I365&lt;=DATE(2099,12,31)),I365-F365,""),IF(AND(ISNUMBER(Dashboard!$B$4),Dashboard!$B$4&gt;=DATE(1950,1,1),Dashboard!$B$4&lt;=DATE(2099,12,31)),Dashboard!$B$4-F365,""))))</f>
        <v/>
      </c>
      <c r="K365" s="22" t="str">
        <f>IF(NOT(COUNTA(A365:I365)&gt;0),"",IF(OR(NOT(AND(ISNUMBER(G365),G365&gt;=DATE(1950,1,1),G365&lt;=DATE(2099,12,31))),NOT(AND(ISNUMBER(Dashboard!$B$4),Dashboard!$B$4&gt;=DATE(1950,1,1),Dashboard!$B$4&lt;=DATE(2099,12,31)))),"",IF(AND(H365&lt;&gt;"Closed",G365&lt;Dashboard!$B$4),"Yes","No")))</f>
        <v/>
      </c>
      <c r="L365" s="22" t="str">
        <f>IF(NOT(COUNTA(A365:I365)&gt;0),"",IF(LEN(A365)=0,"Check ID",IF(SUMPRODUCT(--($A$2:$A$501=A365))&gt;1,"Duplicate ID",IF(OR(LEN(B365)=0,LEN(C365)=0,LEN(E365)=0,NOT(OR(D365="Mechanical",D365="Electrical",D365="Plumbing",D365="Controls",D365="Other")),NOT(AND(ISNUMBER(F365),F365&gt;=DATE(1950,1,1),F365&lt;=DATE(2099,12,31))),NOT(AND(ISNUMBER(G365),G365&gt;=DATE(1950,1,1),G365&lt;=DATE(2099,12,31))),NOT(OR(H365="Open",H365="Ready for review",H365="Closed")),IF(AND(AND(ISNUMBER(F365),F365&gt;=DATE(1950,1,1),F365&lt;=DATE(2099,12,31)),AND(ISNUMBER(G365),G365&gt;=DATE(1950,1,1),G365&lt;=DATE(2099,12,31))),G365&lt;F365,FALSE),AND(H365="Closed",LEN(I365)=0),AND(LEN(I365)&gt;0,NOT(AND(ISNUMBER(I365),I365&gt;=DATE(1950,1,1),I365&lt;=DATE(2099,12,31)))),IF(AND(AND(ISNUMBER(I365),I365&gt;=DATE(1950,1,1),I365&lt;=DATE(2099,12,31)),AND(ISNUMBER(F365),F365&gt;=DATE(1950,1,1),F365&lt;=DATE(2099,12,31))),I365&lt;F365,FALSE)),"Check inputs","OK"))))</f>
        <v/>
      </c>
    </row>
    <row r="366" spans="1:12" x14ac:dyDescent="0.25">
      <c r="A366" s="16"/>
      <c r="B366" s="18"/>
      <c r="C366" s="18"/>
      <c r="D366" s="16"/>
      <c r="E366" s="16"/>
      <c r="F366" s="17"/>
      <c r="G366" s="17"/>
      <c r="H366" s="16"/>
      <c r="I366" s="17"/>
      <c r="J366" s="20" t="str">
        <f>IF(NOT(COUNTA(A366:I366)&gt;0),"",IF(NOT(AND(ISNUMBER(F366),F366&gt;=DATE(1950,1,1),F366&lt;=DATE(2099,12,31))),"",IF(H366="Closed",IF(AND(ISNUMBER(I366),I366&gt;=DATE(1950,1,1),I366&lt;=DATE(2099,12,31)),I366-F366,""),IF(AND(ISNUMBER(Dashboard!$B$4),Dashboard!$B$4&gt;=DATE(1950,1,1),Dashboard!$B$4&lt;=DATE(2099,12,31)),Dashboard!$B$4-F366,""))))</f>
        <v/>
      </c>
      <c r="K366" s="22" t="str">
        <f>IF(NOT(COUNTA(A366:I366)&gt;0),"",IF(OR(NOT(AND(ISNUMBER(G366),G366&gt;=DATE(1950,1,1),G366&lt;=DATE(2099,12,31))),NOT(AND(ISNUMBER(Dashboard!$B$4),Dashboard!$B$4&gt;=DATE(1950,1,1),Dashboard!$B$4&lt;=DATE(2099,12,31)))),"",IF(AND(H366&lt;&gt;"Closed",G366&lt;Dashboard!$B$4),"Yes","No")))</f>
        <v/>
      </c>
      <c r="L366" s="22" t="str">
        <f>IF(NOT(COUNTA(A366:I366)&gt;0),"",IF(LEN(A366)=0,"Check ID",IF(SUMPRODUCT(--($A$2:$A$501=A366))&gt;1,"Duplicate ID",IF(OR(LEN(B366)=0,LEN(C366)=0,LEN(E366)=0,NOT(OR(D366="Mechanical",D366="Electrical",D366="Plumbing",D366="Controls",D366="Other")),NOT(AND(ISNUMBER(F366),F366&gt;=DATE(1950,1,1),F366&lt;=DATE(2099,12,31))),NOT(AND(ISNUMBER(G366),G366&gt;=DATE(1950,1,1),G366&lt;=DATE(2099,12,31))),NOT(OR(H366="Open",H366="Ready for review",H366="Closed")),IF(AND(AND(ISNUMBER(F366),F366&gt;=DATE(1950,1,1),F366&lt;=DATE(2099,12,31)),AND(ISNUMBER(G366),G366&gt;=DATE(1950,1,1),G366&lt;=DATE(2099,12,31))),G366&lt;F366,FALSE),AND(H366="Closed",LEN(I366)=0),AND(LEN(I366)&gt;0,NOT(AND(ISNUMBER(I366),I366&gt;=DATE(1950,1,1),I366&lt;=DATE(2099,12,31)))),IF(AND(AND(ISNUMBER(I366),I366&gt;=DATE(1950,1,1),I366&lt;=DATE(2099,12,31)),AND(ISNUMBER(F366),F366&gt;=DATE(1950,1,1),F366&lt;=DATE(2099,12,31))),I366&lt;F366,FALSE)),"Check inputs","OK"))))</f>
        <v/>
      </c>
    </row>
    <row r="367" spans="1:12" x14ac:dyDescent="0.25">
      <c r="A367" s="16"/>
      <c r="B367" s="18"/>
      <c r="C367" s="18"/>
      <c r="D367" s="16"/>
      <c r="E367" s="16"/>
      <c r="F367" s="17"/>
      <c r="G367" s="17"/>
      <c r="H367" s="16"/>
      <c r="I367" s="17"/>
      <c r="J367" s="20" t="str">
        <f>IF(NOT(COUNTA(A367:I367)&gt;0),"",IF(NOT(AND(ISNUMBER(F367),F367&gt;=DATE(1950,1,1),F367&lt;=DATE(2099,12,31))),"",IF(H367="Closed",IF(AND(ISNUMBER(I367),I367&gt;=DATE(1950,1,1),I367&lt;=DATE(2099,12,31)),I367-F367,""),IF(AND(ISNUMBER(Dashboard!$B$4),Dashboard!$B$4&gt;=DATE(1950,1,1),Dashboard!$B$4&lt;=DATE(2099,12,31)),Dashboard!$B$4-F367,""))))</f>
        <v/>
      </c>
      <c r="K367" s="22" t="str">
        <f>IF(NOT(COUNTA(A367:I367)&gt;0),"",IF(OR(NOT(AND(ISNUMBER(G367),G367&gt;=DATE(1950,1,1),G367&lt;=DATE(2099,12,31))),NOT(AND(ISNUMBER(Dashboard!$B$4),Dashboard!$B$4&gt;=DATE(1950,1,1),Dashboard!$B$4&lt;=DATE(2099,12,31)))),"",IF(AND(H367&lt;&gt;"Closed",G367&lt;Dashboard!$B$4),"Yes","No")))</f>
        <v/>
      </c>
      <c r="L367" s="22" t="str">
        <f>IF(NOT(COUNTA(A367:I367)&gt;0),"",IF(LEN(A367)=0,"Check ID",IF(SUMPRODUCT(--($A$2:$A$501=A367))&gt;1,"Duplicate ID",IF(OR(LEN(B367)=0,LEN(C367)=0,LEN(E367)=0,NOT(OR(D367="Mechanical",D367="Electrical",D367="Plumbing",D367="Controls",D367="Other")),NOT(AND(ISNUMBER(F367),F367&gt;=DATE(1950,1,1),F367&lt;=DATE(2099,12,31))),NOT(AND(ISNUMBER(G367),G367&gt;=DATE(1950,1,1),G367&lt;=DATE(2099,12,31))),NOT(OR(H367="Open",H367="Ready for review",H367="Closed")),IF(AND(AND(ISNUMBER(F367),F367&gt;=DATE(1950,1,1),F367&lt;=DATE(2099,12,31)),AND(ISNUMBER(G367),G367&gt;=DATE(1950,1,1),G367&lt;=DATE(2099,12,31))),G367&lt;F367,FALSE),AND(H367="Closed",LEN(I367)=0),AND(LEN(I367)&gt;0,NOT(AND(ISNUMBER(I367),I367&gt;=DATE(1950,1,1),I367&lt;=DATE(2099,12,31)))),IF(AND(AND(ISNUMBER(I367),I367&gt;=DATE(1950,1,1),I367&lt;=DATE(2099,12,31)),AND(ISNUMBER(F367),F367&gt;=DATE(1950,1,1),F367&lt;=DATE(2099,12,31))),I367&lt;F367,FALSE)),"Check inputs","OK"))))</f>
        <v/>
      </c>
    </row>
    <row r="368" spans="1:12" x14ac:dyDescent="0.25">
      <c r="A368" s="16"/>
      <c r="B368" s="18"/>
      <c r="C368" s="18"/>
      <c r="D368" s="16"/>
      <c r="E368" s="16"/>
      <c r="F368" s="17"/>
      <c r="G368" s="17"/>
      <c r="H368" s="16"/>
      <c r="I368" s="17"/>
      <c r="J368" s="20" t="str">
        <f>IF(NOT(COUNTA(A368:I368)&gt;0),"",IF(NOT(AND(ISNUMBER(F368),F368&gt;=DATE(1950,1,1),F368&lt;=DATE(2099,12,31))),"",IF(H368="Closed",IF(AND(ISNUMBER(I368),I368&gt;=DATE(1950,1,1),I368&lt;=DATE(2099,12,31)),I368-F368,""),IF(AND(ISNUMBER(Dashboard!$B$4),Dashboard!$B$4&gt;=DATE(1950,1,1),Dashboard!$B$4&lt;=DATE(2099,12,31)),Dashboard!$B$4-F368,""))))</f>
        <v/>
      </c>
      <c r="K368" s="22" t="str">
        <f>IF(NOT(COUNTA(A368:I368)&gt;0),"",IF(OR(NOT(AND(ISNUMBER(G368),G368&gt;=DATE(1950,1,1),G368&lt;=DATE(2099,12,31))),NOT(AND(ISNUMBER(Dashboard!$B$4),Dashboard!$B$4&gt;=DATE(1950,1,1),Dashboard!$B$4&lt;=DATE(2099,12,31)))),"",IF(AND(H368&lt;&gt;"Closed",G368&lt;Dashboard!$B$4),"Yes","No")))</f>
        <v/>
      </c>
      <c r="L368" s="22" t="str">
        <f>IF(NOT(COUNTA(A368:I368)&gt;0),"",IF(LEN(A368)=0,"Check ID",IF(SUMPRODUCT(--($A$2:$A$501=A368))&gt;1,"Duplicate ID",IF(OR(LEN(B368)=0,LEN(C368)=0,LEN(E368)=0,NOT(OR(D368="Mechanical",D368="Electrical",D368="Plumbing",D368="Controls",D368="Other")),NOT(AND(ISNUMBER(F368),F368&gt;=DATE(1950,1,1),F368&lt;=DATE(2099,12,31))),NOT(AND(ISNUMBER(G368),G368&gt;=DATE(1950,1,1),G368&lt;=DATE(2099,12,31))),NOT(OR(H368="Open",H368="Ready for review",H368="Closed")),IF(AND(AND(ISNUMBER(F368),F368&gt;=DATE(1950,1,1),F368&lt;=DATE(2099,12,31)),AND(ISNUMBER(G368),G368&gt;=DATE(1950,1,1),G368&lt;=DATE(2099,12,31))),G368&lt;F368,FALSE),AND(H368="Closed",LEN(I368)=0),AND(LEN(I368)&gt;0,NOT(AND(ISNUMBER(I368),I368&gt;=DATE(1950,1,1),I368&lt;=DATE(2099,12,31)))),IF(AND(AND(ISNUMBER(I368),I368&gt;=DATE(1950,1,1),I368&lt;=DATE(2099,12,31)),AND(ISNUMBER(F368),F368&gt;=DATE(1950,1,1),F368&lt;=DATE(2099,12,31))),I368&lt;F368,FALSE)),"Check inputs","OK"))))</f>
        <v/>
      </c>
    </row>
    <row r="369" spans="1:12" x14ac:dyDescent="0.25">
      <c r="A369" s="16"/>
      <c r="B369" s="18"/>
      <c r="C369" s="18"/>
      <c r="D369" s="16"/>
      <c r="E369" s="16"/>
      <c r="F369" s="17"/>
      <c r="G369" s="17"/>
      <c r="H369" s="16"/>
      <c r="I369" s="17"/>
      <c r="J369" s="20" t="str">
        <f>IF(NOT(COUNTA(A369:I369)&gt;0),"",IF(NOT(AND(ISNUMBER(F369),F369&gt;=DATE(1950,1,1),F369&lt;=DATE(2099,12,31))),"",IF(H369="Closed",IF(AND(ISNUMBER(I369),I369&gt;=DATE(1950,1,1),I369&lt;=DATE(2099,12,31)),I369-F369,""),IF(AND(ISNUMBER(Dashboard!$B$4),Dashboard!$B$4&gt;=DATE(1950,1,1),Dashboard!$B$4&lt;=DATE(2099,12,31)),Dashboard!$B$4-F369,""))))</f>
        <v/>
      </c>
      <c r="K369" s="22" t="str">
        <f>IF(NOT(COUNTA(A369:I369)&gt;0),"",IF(OR(NOT(AND(ISNUMBER(G369),G369&gt;=DATE(1950,1,1),G369&lt;=DATE(2099,12,31))),NOT(AND(ISNUMBER(Dashboard!$B$4),Dashboard!$B$4&gt;=DATE(1950,1,1),Dashboard!$B$4&lt;=DATE(2099,12,31)))),"",IF(AND(H369&lt;&gt;"Closed",G369&lt;Dashboard!$B$4),"Yes","No")))</f>
        <v/>
      </c>
      <c r="L369" s="22" t="str">
        <f>IF(NOT(COUNTA(A369:I369)&gt;0),"",IF(LEN(A369)=0,"Check ID",IF(SUMPRODUCT(--($A$2:$A$501=A369))&gt;1,"Duplicate ID",IF(OR(LEN(B369)=0,LEN(C369)=0,LEN(E369)=0,NOT(OR(D369="Mechanical",D369="Electrical",D369="Plumbing",D369="Controls",D369="Other")),NOT(AND(ISNUMBER(F369),F369&gt;=DATE(1950,1,1),F369&lt;=DATE(2099,12,31))),NOT(AND(ISNUMBER(G369),G369&gt;=DATE(1950,1,1),G369&lt;=DATE(2099,12,31))),NOT(OR(H369="Open",H369="Ready for review",H369="Closed")),IF(AND(AND(ISNUMBER(F369),F369&gt;=DATE(1950,1,1),F369&lt;=DATE(2099,12,31)),AND(ISNUMBER(G369),G369&gt;=DATE(1950,1,1),G369&lt;=DATE(2099,12,31))),G369&lt;F369,FALSE),AND(H369="Closed",LEN(I369)=0),AND(LEN(I369)&gt;0,NOT(AND(ISNUMBER(I369),I369&gt;=DATE(1950,1,1),I369&lt;=DATE(2099,12,31)))),IF(AND(AND(ISNUMBER(I369),I369&gt;=DATE(1950,1,1),I369&lt;=DATE(2099,12,31)),AND(ISNUMBER(F369),F369&gt;=DATE(1950,1,1),F369&lt;=DATE(2099,12,31))),I369&lt;F369,FALSE)),"Check inputs","OK"))))</f>
        <v/>
      </c>
    </row>
    <row r="370" spans="1:12" x14ac:dyDescent="0.25">
      <c r="A370" s="16"/>
      <c r="B370" s="18"/>
      <c r="C370" s="18"/>
      <c r="D370" s="16"/>
      <c r="E370" s="16"/>
      <c r="F370" s="17"/>
      <c r="G370" s="17"/>
      <c r="H370" s="16"/>
      <c r="I370" s="17"/>
      <c r="J370" s="20" t="str">
        <f>IF(NOT(COUNTA(A370:I370)&gt;0),"",IF(NOT(AND(ISNUMBER(F370),F370&gt;=DATE(1950,1,1),F370&lt;=DATE(2099,12,31))),"",IF(H370="Closed",IF(AND(ISNUMBER(I370),I370&gt;=DATE(1950,1,1),I370&lt;=DATE(2099,12,31)),I370-F370,""),IF(AND(ISNUMBER(Dashboard!$B$4),Dashboard!$B$4&gt;=DATE(1950,1,1),Dashboard!$B$4&lt;=DATE(2099,12,31)),Dashboard!$B$4-F370,""))))</f>
        <v/>
      </c>
      <c r="K370" s="22" t="str">
        <f>IF(NOT(COUNTA(A370:I370)&gt;0),"",IF(OR(NOT(AND(ISNUMBER(G370),G370&gt;=DATE(1950,1,1),G370&lt;=DATE(2099,12,31))),NOT(AND(ISNUMBER(Dashboard!$B$4),Dashboard!$B$4&gt;=DATE(1950,1,1),Dashboard!$B$4&lt;=DATE(2099,12,31)))),"",IF(AND(H370&lt;&gt;"Closed",G370&lt;Dashboard!$B$4),"Yes","No")))</f>
        <v/>
      </c>
      <c r="L370" s="22" t="str">
        <f>IF(NOT(COUNTA(A370:I370)&gt;0),"",IF(LEN(A370)=0,"Check ID",IF(SUMPRODUCT(--($A$2:$A$501=A370))&gt;1,"Duplicate ID",IF(OR(LEN(B370)=0,LEN(C370)=0,LEN(E370)=0,NOT(OR(D370="Mechanical",D370="Electrical",D370="Plumbing",D370="Controls",D370="Other")),NOT(AND(ISNUMBER(F370),F370&gt;=DATE(1950,1,1),F370&lt;=DATE(2099,12,31))),NOT(AND(ISNUMBER(G370),G370&gt;=DATE(1950,1,1),G370&lt;=DATE(2099,12,31))),NOT(OR(H370="Open",H370="Ready for review",H370="Closed")),IF(AND(AND(ISNUMBER(F370),F370&gt;=DATE(1950,1,1),F370&lt;=DATE(2099,12,31)),AND(ISNUMBER(G370),G370&gt;=DATE(1950,1,1),G370&lt;=DATE(2099,12,31))),G370&lt;F370,FALSE),AND(H370="Closed",LEN(I370)=0),AND(LEN(I370)&gt;0,NOT(AND(ISNUMBER(I370),I370&gt;=DATE(1950,1,1),I370&lt;=DATE(2099,12,31)))),IF(AND(AND(ISNUMBER(I370),I370&gt;=DATE(1950,1,1),I370&lt;=DATE(2099,12,31)),AND(ISNUMBER(F370),F370&gt;=DATE(1950,1,1),F370&lt;=DATE(2099,12,31))),I370&lt;F370,FALSE)),"Check inputs","OK"))))</f>
        <v/>
      </c>
    </row>
    <row r="371" spans="1:12" x14ac:dyDescent="0.25">
      <c r="A371" s="16"/>
      <c r="B371" s="18"/>
      <c r="C371" s="18"/>
      <c r="D371" s="16"/>
      <c r="E371" s="16"/>
      <c r="F371" s="17"/>
      <c r="G371" s="17"/>
      <c r="H371" s="16"/>
      <c r="I371" s="17"/>
      <c r="J371" s="20" t="str">
        <f>IF(NOT(COUNTA(A371:I371)&gt;0),"",IF(NOT(AND(ISNUMBER(F371),F371&gt;=DATE(1950,1,1),F371&lt;=DATE(2099,12,31))),"",IF(H371="Closed",IF(AND(ISNUMBER(I371),I371&gt;=DATE(1950,1,1),I371&lt;=DATE(2099,12,31)),I371-F371,""),IF(AND(ISNUMBER(Dashboard!$B$4),Dashboard!$B$4&gt;=DATE(1950,1,1),Dashboard!$B$4&lt;=DATE(2099,12,31)),Dashboard!$B$4-F371,""))))</f>
        <v/>
      </c>
      <c r="K371" s="22" t="str">
        <f>IF(NOT(COUNTA(A371:I371)&gt;0),"",IF(OR(NOT(AND(ISNUMBER(G371),G371&gt;=DATE(1950,1,1),G371&lt;=DATE(2099,12,31))),NOT(AND(ISNUMBER(Dashboard!$B$4),Dashboard!$B$4&gt;=DATE(1950,1,1),Dashboard!$B$4&lt;=DATE(2099,12,31)))),"",IF(AND(H371&lt;&gt;"Closed",G371&lt;Dashboard!$B$4),"Yes","No")))</f>
        <v/>
      </c>
      <c r="L371" s="22" t="str">
        <f>IF(NOT(COUNTA(A371:I371)&gt;0),"",IF(LEN(A371)=0,"Check ID",IF(SUMPRODUCT(--($A$2:$A$501=A371))&gt;1,"Duplicate ID",IF(OR(LEN(B371)=0,LEN(C371)=0,LEN(E371)=0,NOT(OR(D371="Mechanical",D371="Electrical",D371="Plumbing",D371="Controls",D371="Other")),NOT(AND(ISNUMBER(F371),F371&gt;=DATE(1950,1,1),F371&lt;=DATE(2099,12,31))),NOT(AND(ISNUMBER(G371),G371&gt;=DATE(1950,1,1),G371&lt;=DATE(2099,12,31))),NOT(OR(H371="Open",H371="Ready for review",H371="Closed")),IF(AND(AND(ISNUMBER(F371),F371&gt;=DATE(1950,1,1),F371&lt;=DATE(2099,12,31)),AND(ISNUMBER(G371),G371&gt;=DATE(1950,1,1),G371&lt;=DATE(2099,12,31))),G371&lt;F371,FALSE),AND(H371="Closed",LEN(I371)=0),AND(LEN(I371)&gt;0,NOT(AND(ISNUMBER(I371),I371&gt;=DATE(1950,1,1),I371&lt;=DATE(2099,12,31)))),IF(AND(AND(ISNUMBER(I371),I371&gt;=DATE(1950,1,1),I371&lt;=DATE(2099,12,31)),AND(ISNUMBER(F371),F371&gt;=DATE(1950,1,1),F371&lt;=DATE(2099,12,31))),I371&lt;F371,FALSE)),"Check inputs","OK"))))</f>
        <v/>
      </c>
    </row>
    <row r="372" spans="1:12" x14ac:dyDescent="0.25">
      <c r="A372" s="16"/>
      <c r="B372" s="18"/>
      <c r="C372" s="18"/>
      <c r="D372" s="16"/>
      <c r="E372" s="16"/>
      <c r="F372" s="17"/>
      <c r="G372" s="17"/>
      <c r="H372" s="16"/>
      <c r="I372" s="17"/>
      <c r="J372" s="20" t="str">
        <f>IF(NOT(COUNTA(A372:I372)&gt;0),"",IF(NOT(AND(ISNUMBER(F372),F372&gt;=DATE(1950,1,1),F372&lt;=DATE(2099,12,31))),"",IF(H372="Closed",IF(AND(ISNUMBER(I372),I372&gt;=DATE(1950,1,1),I372&lt;=DATE(2099,12,31)),I372-F372,""),IF(AND(ISNUMBER(Dashboard!$B$4),Dashboard!$B$4&gt;=DATE(1950,1,1),Dashboard!$B$4&lt;=DATE(2099,12,31)),Dashboard!$B$4-F372,""))))</f>
        <v/>
      </c>
      <c r="K372" s="22" t="str">
        <f>IF(NOT(COUNTA(A372:I372)&gt;0),"",IF(OR(NOT(AND(ISNUMBER(G372),G372&gt;=DATE(1950,1,1),G372&lt;=DATE(2099,12,31))),NOT(AND(ISNUMBER(Dashboard!$B$4),Dashboard!$B$4&gt;=DATE(1950,1,1),Dashboard!$B$4&lt;=DATE(2099,12,31)))),"",IF(AND(H372&lt;&gt;"Closed",G372&lt;Dashboard!$B$4),"Yes","No")))</f>
        <v/>
      </c>
      <c r="L372" s="22" t="str">
        <f>IF(NOT(COUNTA(A372:I372)&gt;0),"",IF(LEN(A372)=0,"Check ID",IF(SUMPRODUCT(--($A$2:$A$501=A372))&gt;1,"Duplicate ID",IF(OR(LEN(B372)=0,LEN(C372)=0,LEN(E372)=0,NOT(OR(D372="Mechanical",D372="Electrical",D372="Plumbing",D372="Controls",D372="Other")),NOT(AND(ISNUMBER(F372),F372&gt;=DATE(1950,1,1),F372&lt;=DATE(2099,12,31))),NOT(AND(ISNUMBER(G372),G372&gt;=DATE(1950,1,1),G372&lt;=DATE(2099,12,31))),NOT(OR(H372="Open",H372="Ready for review",H372="Closed")),IF(AND(AND(ISNUMBER(F372),F372&gt;=DATE(1950,1,1),F372&lt;=DATE(2099,12,31)),AND(ISNUMBER(G372),G372&gt;=DATE(1950,1,1),G372&lt;=DATE(2099,12,31))),G372&lt;F372,FALSE),AND(H372="Closed",LEN(I372)=0),AND(LEN(I372)&gt;0,NOT(AND(ISNUMBER(I372),I372&gt;=DATE(1950,1,1),I372&lt;=DATE(2099,12,31)))),IF(AND(AND(ISNUMBER(I372),I372&gt;=DATE(1950,1,1),I372&lt;=DATE(2099,12,31)),AND(ISNUMBER(F372),F372&gt;=DATE(1950,1,1),F372&lt;=DATE(2099,12,31))),I372&lt;F372,FALSE)),"Check inputs","OK"))))</f>
        <v/>
      </c>
    </row>
    <row r="373" spans="1:12" x14ac:dyDescent="0.25">
      <c r="A373" s="16"/>
      <c r="B373" s="18"/>
      <c r="C373" s="18"/>
      <c r="D373" s="16"/>
      <c r="E373" s="16"/>
      <c r="F373" s="17"/>
      <c r="G373" s="17"/>
      <c r="H373" s="16"/>
      <c r="I373" s="17"/>
      <c r="J373" s="20" t="str">
        <f>IF(NOT(COUNTA(A373:I373)&gt;0),"",IF(NOT(AND(ISNUMBER(F373),F373&gt;=DATE(1950,1,1),F373&lt;=DATE(2099,12,31))),"",IF(H373="Closed",IF(AND(ISNUMBER(I373),I373&gt;=DATE(1950,1,1),I373&lt;=DATE(2099,12,31)),I373-F373,""),IF(AND(ISNUMBER(Dashboard!$B$4),Dashboard!$B$4&gt;=DATE(1950,1,1),Dashboard!$B$4&lt;=DATE(2099,12,31)),Dashboard!$B$4-F373,""))))</f>
        <v/>
      </c>
      <c r="K373" s="22" t="str">
        <f>IF(NOT(COUNTA(A373:I373)&gt;0),"",IF(OR(NOT(AND(ISNUMBER(G373),G373&gt;=DATE(1950,1,1),G373&lt;=DATE(2099,12,31))),NOT(AND(ISNUMBER(Dashboard!$B$4),Dashboard!$B$4&gt;=DATE(1950,1,1),Dashboard!$B$4&lt;=DATE(2099,12,31)))),"",IF(AND(H373&lt;&gt;"Closed",G373&lt;Dashboard!$B$4),"Yes","No")))</f>
        <v/>
      </c>
      <c r="L373" s="22" t="str">
        <f>IF(NOT(COUNTA(A373:I373)&gt;0),"",IF(LEN(A373)=0,"Check ID",IF(SUMPRODUCT(--($A$2:$A$501=A373))&gt;1,"Duplicate ID",IF(OR(LEN(B373)=0,LEN(C373)=0,LEN(E373)=0,NOT(OR(D373="Mechanical",D373="Electrical",D373="Plumbing",D373="Controls",D373="Other")),NOT(AND(ISNUMBER(F373),F373&gt;=DATE(1950,1,1),F373&lt;=DATE(2099,12,31))),NOT(AND(ISNUMBER(G373),G373&gt;=DATE(1950,1,1),G373&lt;=DATE(2099,12,31))),NOT(OR(H373="Open",H373="Ready for review",H373="Closed")),IF(AND(AND(ISNUMBER(F373),F373&gt;=DATE(1950,1,1),F373&lt;=DATE(2099,12,31)),AND(ISNUMBER(G373),G373&gt;=DATE(1950,1,1),G373&lt;=DATE(2099,12,31))),G373&lt;F373,FALSE),AND(H373="Closed",LEN(I373)=0),AND(LEN(I373)&gt;0,NOT(AND(ISNUMBER(I373),I373&gt;=DATE(1950,1,1),I373&lt;=DATE(2099,12,31)))),IF(AND(AND(ISNUMBER(I373),I373&gt;=DATE(1950,1,1),I373&lt;=DATE(2099,12,31)),AND(ISNUMBER(F373),F373&gt;=DATE(1950,1,1),F373&lt;=DATE(2099,12,31))),I373&lt;F373,FALSE)),"Check inputs","OK"))))</f>
        <v/>
      </c>
    </row>
    <row r="374" spans="1:12" x14ac:dyDescent="0.25">
      <c r="A374" s="16"/>
      <c r="B374" s="18"/>
      <c r="C374" s="18"/>
      <c r="D374" s="16"/>
      <c r="E374" s="16"/>
      <c r="F374" s="17"/>
      <c r="G374" s="17"/>
      <c r="H374" s="16"/>
      <c r="I374" s="17"/>
      <c r="J374" s="20" t="str">
        <f>IF(NOT(COUNTA(A374:I374)&gt;0),"",IF(NOT(AND(ISNUMBER(F374),F374&gt;=DATE(1950,1,1),F374&lt;=DATE(2099,12,31))),"",IF(H374="Closed",IF(AND(ISNUMBER(I374),I374&gt;=DATE(1950,1,1),I374&lt;=DATE(2099,12,31)),I374-F374,""),IF(AND(ISNUMBER(Dashboard!$B$4),Dashboard!$B$4&gt;=DATE(1950,1,1),Dashboard!$B$4&lt;=DATE(2099,12,31)),Dashboard!$B$4-F374,""))))</f>
        <v/>
      </c>
      <c r="K374" s="22" t="str">
        <f>IF(NOT(COUNTA(A374:I374)&gt;0),"",IF(OR(NOT(AND(ISNUMBER(G374),G374&gt;=DATE(1950,1,1),G374&lt;=DATE(2099,12,31))),NOT(AND(ISNUMBER(Dashboard!$B$4),Dashboard!$B$4&gt;=DATE(1950,1,1),Dashboard!$B$4&lt;=DATE(2099,12,31)))),"",IF(AND(H374&lt;&gt;"Closed",G374&lt;Dashboard!$B$4),"Yes","No")))</f>
        <v/>
      </c>
      <c r="L374" s="22" t="str">
        <f>IF(NOT(COUNTA(A374:I374)&gt;0),"",IF(LEN(A374)=0,"Check ID",IF(SUMPRODUCT(--($A$2:$A$501=A374))&gt;1,"Duplicate ID",IF(OR(LEN(B374)=0,LEN(C374)=0,LEN(E374)=0,NOT(OR(D374="Mechanical",D374="Electrical",D374="Plumbing",D374="Controls",D374="Other")),NOT(AND(ISNUMBER(F374),F374&gt;=DATE(1950,1,1),F374&lt;=DATE(2099,12,31))),NOT(AND(ISNUMBER(G374),G374&gt;=DATE(1950,1,1),G374&lt;=DATE(2099,12,31))),NOT(OR(H374="Open",H374="Ready for review",H374="Closed")),IF(AND(AND(ISNUMBER(F374),F374&gt;=DATE(1950,1,1),F374&lt;=DATE(2099,12,31)),AND(ISNUMBER(G374),G374&gt;=DATE(1950,1,1),G374&lt;=DATE(2099,12,31))),G374&lt;F374,FALSE),AND(H374="Closed",LEN(I374)=0),AND(LEN(I374)&gt;0,NOT(AND(ISNUMBER(I374),I374&gt;=DATE(1950,1,1),I374&lt;=DATE(2099,12,31)))),IF(AND(AND(ISNUMBER(I374),I374&gt;=DATE(1950,1,1),I374&lt;=DATE(2099,12,31)),AND(ISNUMBER(F374),F374&gt;=DATE(1950,1,1),F374&lt;=DATE(2099,12,31))),I374&lt;F374,FALSE)),"Check inputs","OK"))))</f>
        <v/>
      </c>
    </row>
    <row r="375" spans="1:12" x14ac:dyDescent="0.25">
      <c r="A375" s="16"/>
      <c r="B375" s="18"/>
      <c r="C375" s="18"/>
      <c r="D375" s="16"/>
      <c r="E375" s="16"/>
      <c r="F375" s="17"/>
      <c r="G375" s="17"/>
      <c r="H375" s="16"/>
      <c r="I375" s="17"/>
      <c r="J375" s="20" t="str">
        <f>IF(NOT(COUNTA(A375:I375)&gt;0),"",IF(NOT(AND(ISNUMBER(F375),F375&gt;=DATE(1950,1,1),F375&lt;=DATE(2099,12,31))),"",IF(H375="Closed",IF(AND(ISNUMBER(I375),I375&gt;=DATE(1950,1,1),I375&lt;=DATE(2099,12,31)),I375-F375,""),IF(AND(ISNUMBER(Dashboard!$B$4),Dashboard!$B$4&gt;=DATE(1950,1,1),Dashboard!$B$4&lt;=DATE(2099,12,31)),Dashboard!$B$4-F375,""))))</f>
        <v/>
      </c>
      <c r="K375" s="22" t="str">
        <f>IF(NOT(COUNTA(A375:I375)&gt;0),"",IF(OR(NOT(AND(ISNUMBER(G375),G375&gt;=DATE(1950,1,1),G375&lt;=DATE(2099,12,31))),NOT(AND(ISNUMBER(Dashboard!$B$4),Dashboard!$B$4&gt;=DATE(1950,1,1),Dashboard!$B$4&lt;=DATE(2099,12,31)))),"",IF(AND(H375&lt;&gt;"Closed",G375&lt;Dashboard!$B$4),"Yes","No")))</f>
        <v/>
      </c>
      <c r="L375" s="22" t="str">
        <f>IF(NOT(COUNTA(A375:I375)&gt;0),"",IF(LEN(A375)=0,"Check ID",IF(SUMPRODUCT(--($A$2:$A$501=A375))&gt;1,"Duplicate ID",IF(OR(LEN(B375)=0,LEN(C375)=0,LEN(E375)=0,NOT(OR(D375="Mechanical",D375="Electrical",D375="Plumbing",D375="Controls",D375="Other")),NOT(AND(ISNUMBER(F375),F375&gt;=DATE(1950,1,1),F375&lt;=DATE(2099,12,31))),NOT(AND(ISNUMBER(G375),G375&gt;=DATE(1950,1,1),G375&lt;=DATE(2099,12,31))),NOT(OR(H375="Open",H375="Ready for review",H375="Closed")),IF(AND(AND(ISNUMBER(F375),F375&gt;=DATE(1950,1,1),F375&lt;=DATE(2099,12,31)),AND(ISNUMBER(G375),G375&gt;=DATE(1950,1,1),G375&lt;=DATE(2099,12,31))),G375&lt;F375,FALSE),AND(H375="Closed",LEN(I375)=0),AND(LEN(I375)&gt;0,NOT(AND(ISNUMBER(I375),I375&gt;=DATE(1950,1,1),I375&lt;=DATE(2099,12,31)))),IF(AND(AND(ISNUMBER(I375),I375&gt;=DATE(1950,1,1),I375&lt;=DATE(2099,12,31)),AND(ISNUMBER(F375),F375&gt;=DATE(1950,1,1),F375&lt;=DATE(2099,12,31))),I375&lt;F375,FALSE)),"Check inputs","OK"))))</f>
        <v/>
      </c>
    </row>
    <row r="376" spans="1:12" x14ac:dyDescent="0.25">
      <c r="A376" s="16"/>
      <c r="B376" s="18"/>
      <c r="C376" s="18"/>
      <c r="D376" s="16"/>
      <c r="E376" s="16"/>
      <c r="F376" s="17"/>
      <c r="G376" s="17"/>
      <c r="H376" s="16"/>
      <c r="I376" s="17"/>
      <c r="J376" s="20" t="str">
        <f>IF(NOT(COUNTA(A376:I376)&gt;0),"",IF(NOT(AND(ISNUMBER(F376),F376&gt;=DATE(1950,1,1),F376&lt;=DATE(2099,12,31))),"",IF(H376="Closed",IF(AND(ISNUMBER(I376),I376&gt;=DATE(1950,1,1),I376&lt;=DATE(2099,12,31)),I376-F376,""),IF(AND(ISNUMBER(Dashboard!$B$4),Dashboard!$B$4&gt;=DATE(1950,1,1),Dashboard!$B$4&lt;=DATE(2099,12,31)),Dashboard!$B$4-F376,""))))</f>
        <v/>
      </c>
      <c r="K376" s="22" t="str">
        <f>IF(NOT(COUNTA(A376:I376)&gt;0),"",IF(OR(NOT(AND(ISNUMBER(G376),G376&gt;=DATE(1950,1,1),G376&lt;=DATE(2099,12,31))),NOT(AND(ISNUMBER(Dashboard!$B$4),Dashboard!$B$4&gt;=DATE(1950,1,1),Dashboard!$B$4&lt;=DATE(2099,12,31)))),"",IF(AND(H376&lt;&gt;"Closed",G376&lt;Dashboard!$B$4),"Yes","No")))</f>
        <v/>
      </c>
      <c r="L376" s="22" t="str">
        <f>IF(NOT(COUNTA(A376:I376)&gt;0),"",IF(LEN(A376)=0,"Check ID",IF(SUMPRODUCT(--($A$2:$A$501=A376))&gt;1,"Duplicate ID",IF(OR(LEN(B376)=0,LEN(C376)=0,LEN(E376)=0,NOT(OR(D376="Mechanical",D376="Electrical",D376="Plumbing",D376="Controls",D376="Other")),NOT(AND(ISNUMBER(F376),F376&gt;=DATE(1950,1,1),F376&lt;=DATE(2099,12,31))),NOT(AND(ISNUMBER(G376),G376&gt;=DATE(1950,1,1),G376&lt;=DATE(2099,12,31))),NOT(OR(H376="Open",H376="Ready for review",H376="Closed")),IF(AND(AND(ISNUMBER(F376),F376&gt;=DATE(1950,1,1),F376&lt;=DATE(2099,12,31)),AND(ISNUMBER(G376),G376&gt;=DATE(1950,1,1),G376&lt;=DATE(2099,12,31))),G376&lt;F376,FALSE),AND(H376="Closed",LEN(I376)=0),AND(LEN(I376)&gt;0,NOT(AND(ISNUMBER(I376),I376&gt;=DATE(1950,1,1),I376&lt;=DATE(2099,12,31)))),IF(AND(AND(ISNUMBER(I376),I376&gt;=DATE(1950,1,1),I376&lt;=DATE(2099,12,31)),AND(ISNUMBER(F376),F376&gt;=DATE(1950,1,1),F376&lt;=DATE(2099,12,31))),I376&lt;F376,FALSE)),"Check inputs","OK"))))</f>
        <v/>
      </c>
    </row>
    <row r="377" spans="1:12" x14ac:dyDescent="0.25">
      <c r="A377" s="16"/>
      <c r="B377" s="18"/>
      <c r="C377" s="18"/>
      <c r="D377" s="16"/>
      <c r="E377" s="16"/>
      <c r="F377" s="17"/>
      <c r="G377" s="17"/>
      <c r="H377" s="16"/>
      <c r="I377" s="17"/>
      <c r="J377" s="20" t="str">
        <f>IF(NOT(COUNTA(A377:I377)&gt;0),"",IF(NOT(AND(ISNUMBER(F377),F377&gt;=DATE(1950,1,1),F377&lt;=DATE(2099,12,31))),"",IF(H377="Closed",IF(AND(ISNUMBER(I377),I377&gt;=DATE(1950,1,1),I377&lt;=DATE(2099,12,31)),I377-F377,""),IF(AND(ISNUMBER(Dashboard!$B$4),Dashboard!$B$4&gt;=DATE(1950,1,1),Dashboard!$B$4&lt;=DATE(2099,12,31)),Dashboard!$B$4-F377,""))))</f>
        <v/>
      </c>
      <c r="K377" s="22" t="str">
        <f>IF(NOT(COUNTA(A377:I377)&gt;0),"",IF(OR(NOT(AND(ISNUMBER(G377),G377&gt;=DATE(1950,1,1),G377&lt;=DATE(2099,12,31))),NOT(AND(ISNUMBER(Dashboard!$B$4),Dashboard!$B$4&gt;=DATE(1950,1,1),Dashboard!$B$4&lt;=DATE(2099,12,31)))),"",IF(AND(H377&lt;&gt;"Closed",G377&lt;Dashboard!$B$4),"Yes","No")))</f>
        <v/>
      </c>
      <c r="L377" s="22" t="str">
        <f>IF(NOT(COUNTA(A377:I377)&gt;0),"",IF(LEN(A377)=0,"Check ID",IF(SUMPRODUCT(--($A$2:$A$501=A377))&gt;1,"Duplicate ID",IF(OR(LEN(B377)=0,LEN(C377)=0,LEN(E377)=0,NOT(OR(D377="Mechanical",D377="Electrical",D377="Plumbing",D377="Controls",D377="Other")),NOT(AND(ISNUMBER(F377),F377&gt;=DATE(1950,1,1),F377&lt;=DATE(2099,12,31))),NOT(AND(ISNUMBER(G377),G377&gt;=DATE(1950,1,1),G377&lt;=DATE(2099,12,31))),NOT(OR(H377="Open",H377="Ready for review",H377="Closed")),IF(AND(AND(ISNUMBER(F377),F377&gt;=DATE(1950,1,1),F377&lt;=DATE(2099,12,31)),AND(ISNUMBER(G377),G377&gt;=DATE(1950,1,1),G377&lt;=DATE(2099,12,31))),G377&lt;F377,FALSE),AND(H377="Closed",LEN(I377)=0),AND(LEN(I377)&gt;0,NOT(AND(ISNUMBER(I377),I377&gt;=DATE(1950,1,1),I377&lt;=DATE(2099,12,31)))),IF(AND(AND(ISNUMBER(I377),I377&gt;=DATE(1950,1,1),I377&lt;=DATE(2099,12,31)),AND(ISNUMBER(F377),F377&gt;=DATE(1950,1,1),F377&lt;=DATE(2099,12,31))),I377&lt;F377,FALSE)),"Check inputs","OK"))))</f>
        <v/>
      </c>
    </row>
    <row r="378" spans="1:12" x14ac:dyDescent="0.25">
      <c r="A378" s="16"/>
      <c r="B378" s="18"/>
      <c r="C378" s="18"/>
      <c r="D378" s="16"/>
      <c r="E378" s="16"/>
      <c r="F378" s="17"/>
      <c r="G378" s="17"/>
      <c r="H378" s="16"/>
      <c r="I378" s="17"/>
      <c r="J378" s="20" t="str">
        <f>IF(NOT(COUNTA(A378:I378)&gt;0),"",IF(NOT(AND(ISNUMBER(F378),F378&gt;=DATE(1950,1,1),F378&lt;=DATE(2099,12,31))),"",IF(H378="Closed",IF(AND(ISNUMBER(I378),I378&gt;=DATE(1950,1,1),I378&lt;=DATE(2099,12,31)),I378-F378,""),IF(AND(ISNUMBER(Dashboard!$B$4),Dashboard!$B$4&gt;=DATE(1950,1,1),Dashboard!$B$4&lt;=DATE(2099,12,31)),Dashboard!$B$4-F378,""))))</f>
        <v/>
      </c>
      <c r="K378" s="22" t="str">
        <f>IF(NOT(COUNTA(A378:I378)&gt;0),"",IF(OR(NOT(AND(ISNUMBER(G378),G378&gt;=DATE(1950,1,1),G378&lt;=DATE(2099,12,31))),NOT(AND(ISNUMBER(Dashboard!$B$4),Dashboard!$B$4&gt;=DATE(1950,1,1),Dashboard!$B$4&lt;=DATE(2099,12,31)))),"",IF(AND(H378&lt;&gt;"Closed",G378&lt;Dashboard!$B$4),"Yes","No")))</f>
        <v/>
      </c>
      <c r="L378" s="22" t="str">
        <f>IF(NOT(COUNTA(A378:I378)&gt;0),"",IF(LEN(A378)=0,"Check ID",IF(SUMPRODUCT(--($A$2:$A$501=A378))&gt;1,"Duplicate ID",IF(OR(LEN(B378)=0,LEN(C378)=0,LEN(E378)=0,NOT(OR(D378="Mechanical",D378="Electrical",D378="Plumbing",D378="Controls",D378="Other")),NOT(AND(ISNUMBER(F378),F378&gt;=DATE(1950,1,1),F378&lt;=DATE(2099,12,31))),NOT(AND(ISNUMBER(G378),G378&gt;=DATE(1950,1,1),G378&lt;=DATE(2099,12,31))),NOT(OR(H378="Open",H378="Ready for review",H378="Closed")),IF(AND(AND(ISNUMBER(F378),F378&gt;=DATE(1950,1,1),F378&lt;=DATE(2099,12,31)),AND(ISNUMBER(G378),G378&gt;=DATE(1950,1,1),G378&lt;=DATE(2099,12,31))),G378&lt;F378,FALSE),AND(H378="Closed",LEN(I378)=0),AND(LEN(I378)&gt;0,NOT(AND(ISNUMBER(I378),I378&gt;=DATE(1950,1,1),I378&lt;=DATE(2099,12,31)))),IF(AND(AND(ISNUMBER(I378),I378&gt;=DATE(1950,1,1),I378&lt;=DATE(2099,12,31)),AND(ISNUMBER(F378),F378&gt;=DATE(1950,1,1),F378&lt;=DATE(2099,12,31))),I378&lt;F378,FALSE)),"Check inputs","OK"))))</f>
        <v/>
      </c>
    </row>
    <row r="379" spans="1:12" x14ac:dyDescent="0.25">
      <c r="A379" s="16"/>
      <c r="B379" s="18"/>
      <c r="C379" s="18"/>
      <c r="D379" s="16"/>
      <c r="E379" s="16"/>
      <c r="F379" s="17"/>
      <c r="G379" s="17"/>
      <c r="H379" s="16"/>
      <c r="I379" s="17"/>
      <c r="J379" s="20" t="str">
        <f>IF(NOT(COUNTA(A379:I379)&gt;0),"",IF(NOT(AND(ISNUMBER(F379),F379&gt;=DATE(1950,1,1),F379&lt;=DATE(2099,12,31))),"",IF(H379="Closed",IF(AND(ISNUMBER(I379),I379&gt;=DATE(1950,1,1),I379&lt;=DATE(2099,12,31)),I379-F379,""),IF(AND(ISNUMBER(Dashboard!$B$4),Dashboard!$B$4&gt;=DATE(1950,1,1),Dashboard!$B$4&lt;=DATE(2099,12,31)),Dashboard!$B$4-F379,""))))</f>
        <v/>
      </c>
      <c r="K379" s="22" t="str">
        <f>IF(NOT(COUNTA(A379:I379)&gt;0),"",IF(OR(NOT(AND(ISNUMBER(G379),G379&gt;=DATE(1950,1,1),G379&lt;=DATE(2099,12,31))),NOT(AND(ISNUMBER(Dashboard!$B$4),Dashboard!$B$4&gt;=DATE(1950,1,1),Dashboard!$B$4&lt;=DATE(2099,12,31)))),"",IF(AND(H379&lt;&gt;"Closed",G379&lt;Dashboard!$B$4),"Yes","No")))</f>
        <v/>
      </c>
      <c r="L379" s="22" t="str">
        <f>IF(NOT(COUNTA(A379:I379)&gt;0),"",IF(LEN(A379)=0,"Check ID",IF(SUMPRODUCT(--($A$2:$A$501=A379))&gt;1,"Duplicate ID",IF(OR(LEN(B379)=0,LEN(C379)=0,LEN(E379)=0,NOT(OR(D379="Mechanical",D379="Electrical",D379="Plumbing",D379="Controls",D379="Other")),NOT(AND(ISNUMBER(F379),F379&gt;=DATE(1950,1,1),F379&lt;=DATE(2099,12,31))),NOT(AND(ISNUMBER(G379),G379&gt;=DATE(1950,1,1),G379&lt;=DATE(2099,12,31))),NOT(OR(H379="Open",H379="Ready for review",H379="Closed")),IF(AND(AND(ISNUMBER(F379),F379&gt;=DATE(1950,1,1),F379&lt;=DATE(2099,12,31)),AND(ISNUMBER(G379),G379&gt;=DATE(1950,1,1),G379&lt;=DATE(2099,12,31))),G379&lt;F379,FALSE),AND(H379="Closed",LEN(I379)=0),AND(LEN(I379)&gt;0,NOT(AND(ISNUMBER(I379),I379&gt;=DATE(1950,1,1),I379&lt;=DATE(2099,12,31)))),IF(AND(AND(ISNUMBER(I379),I379&gt;=DATE(1950,1,1),I379&lt;=DATE(2099,12,31)),AND(ISNUMBER(F379),F379&gt;=DATE(1950,1,1),F379&lt;=DATE(2099,12,31))),I379&lt;F379,FALSE)),"Check inputs","OK"))))</f>
        <v/>
      </c>
    </row>
    <row r="380" spans="1:12" x14ac:dyDescent="0.25">
      <c r="A380" s="16"/>
      <c r="B380" s="18"/>
      <c r="C380" s="18"/>
      <c r="D380" s="16"/>
      <c r="E380" s="16"/>
      <c r="F380" s="17"/>
      <c r="G380" s="17"/>
      <c r="H380" s="16"/>
      <c r="I380" s="17"/>
      <c r="J380" s="20" t="str">
        <f>IF(NOT(COUNTA(A380:I380)&gt;0),"",IF(NOT(AND(ISNUMBER(F380),F380&gt;=DATE(1950,1,1),F380&lt;=DATE(2099,12,31))),"",IF(H380="Closed",IF(AND(ISNUMBER(I380),I380&gt;=DATE(1950,1,1),I380&lt;=DATE(2099,12,31)),I380-F380,""),IF(AND(ISNUMBER(Dashboard!$B$4),Dashboard!$B$4&gt;=DATE(1950,1,1),Dashboard!$B$4&lt;=DATE(2099,12,31)),Dashboard!$B$4-F380,""))))</f>
        <v/>
      </c>
      <c r="K380" s="22" t="str">
        <f>IF(NOT(COUNTA(A380:I380)&gt;0),"",IF(OR(NOT(AND(ISNUMBER(G380),G380&gt;=DATE(1950,1,1),G380&lt;=DATE(2099,12,31))),NOT(AND(ISNUMBER(Dashboard!$B$4),Dashboard!$B$4&gt;=DATE(1950,1,1),Dashboard!$B$4&lt;=DATE(2099,12,31)))),"",IF(AND(H380&lt;&gt;"Closed",G380&lt;Dashboard!$B$4),"Yes","No")))</f>
        <v/>
      </c>
      <c r="L380" s="22" t="str">
        <f>IF(NOT(COUNTA(A380:I380)&gt;0),"",IF(LEN(A380)=0,"Check ID",IF(SUMPRODUCT(--($A$2:$A$501=A380))&gt;1,"Duplicate ID",IF(OR(LEN(B380)=0,LEN(C380)=0,LEN(E380)=0,NOT(OR(D380="Mechanical",D380="Electrical",D380="Plumbing",D380="Controls",D380="Other")),NOT(AND(ISNUMBER(F380),F380&gt;=DATE(1950,1,1),F380&lt;=DATE(2099,12,31))),NOT(AND(ISNUMBER(G380),G380&gt;=DATE(1950,1,1),G380&lt;=DATE(2099,12,31))),NOT(OR(H380="Open",H380="Ready for review",H380="Closed")),IF(AND(AND(ISNUMBER(F380),F380&gt;=DATE(1950,1,1),F380&lt;=DATE(2099,12,31)),AND(ISNUMBER(G380),G380&gt;=DATE(1950,1,1),G380&lt;=DATE(2099,12,31))),G380&lt;F380,FALSE),AND(H380="Closed",LEN(I380)=0),AND(LEN(I380)&gt;0,NOT(AND(ISNUMBER(I380),I380&gt;=DATE(1950,1,1),I380&lt;=DATE(2099,12,31)))),IF(AND(AND(ISNUMBER(I380),I380&gt;=DATE(1950,1,1),I380&lt;=DATE(2099,12,31)),AND(ISNUMBER(F380),F380&gt;=DATE(1950,1,1),F380&lt;=DATE(2099,12,31))),I380&lt;F380,FALSE)),"Check inputs","OK"))))</f>
        <v/>
      </c>
    </row>
    <row r="381" spans="1:12" x14ac:dyDescent="0.25">
      <c r="A381" s="16"/>
      <c r="B381" s="18"/>
      <c r="C381" s="18"/>
      <c r="D381" s="16"/>
      <c r="E381" s="16"/>
      <c r="F381" s="17"/>
      <c r="G381" s="17"/>
      <c r="H381" s="16"/>
      <c r="I381" s="17"/>
      <c r="J381" s="20" t="str">
        <f>IF(NOT(COUNTA(A381:I381)&gt;0),"",IF(NOT(AND(ISNUMBER(F381),F381&gt;=DATE(1950,1,1),F381&lt;=DATE(2099,12,31))),"",IF(H381="Closed",IF(AND(ISNUMBER(I381),I381&gt;=DATE(1950,1,1),I381&lt;=DATE(2099,12,31)),I381-F381,""),IF(AND(ISNUMBER(Dashboard!$B$4),Dashboard!$B$4&gt;=DATE(1950,1,1),Dashboard!$B$4&lt;=DATE(2099,12,31)),Dashboard!$B$4-F381,""))))</f>
        <v/>
      </c>
      <c r="K381" s="22" t="str">
        <f>IF(NOT(COUNTA(A381:I381)&gt;0),"",IF(OR(NOT(AND(ISNUMBER(G381),G381&gt;=DATE(1950,1,1),G381&lt;=DATE(2099,12,31))),NOT(AND(ISNUMBER(Dashboard!$B$4),Dashboard!$B$4&gt;=DATE(1950,1,1),Dashboard!$B$4&lt;=DATE(2099,12,31)))),"",IF(AND(H381&lt;&gt;"Closed",G381&lt;Dashboard!$B$4),"Yes","No")))</f>
        <v/>
      </c>
      <c r="L381" s="22" t="str">
        <f>IF(NOT(COUNTA(A381:I381)&gt;0),"",IF(LEN(A381)=0,"Check ID",IF(SUMPRODUCT(--($A$2:$A$501=A381))&gt;1,"Duplicate ID",IF(OR(LEN(B381)=0,LEN(C381)=0,LEN(E381)=0,NOT(OR(D381="Mechanical",D381="Electrical",D381="Plumbing",D381="Controls",D381="Other")),NOT(AND(ISNUMBER(F381),F381&gt;=DATE(1950,1,1),F381&lt;=DATE(2099,12,31))),NOT(AND(ISNUMBER(G381),G381&gt;=DATE(1950,1,1),G381&lt;=DATE(2099,12,31))),NOT(OR(H381="Open",H381="Ready for review",H381="Closed")),IF(AND(AND(ISNUMBER(F381),F381&gt;=DATE(1950,1,1),F381&lt;=DATE(2099,12,31)),AND(ISNUMBER(G381),G381&gt;=DATE(1950,1,1),G381&lt;=DATE(2099,12,31))),G381&lt;F381,FALSE),AND(H381="Closed",LEN(I381)=0),AND(LEN(I381)&gt;0,NOT(AND(ISNUMBER(I381),I381&gt;=DATE(1950,1,1),I381&lt;=DATE(2099,12,31)))),IF(AND(AND(ISNUMBER(I381),I381&gt;=DATE(1950,1,1),I381&lt;=DATE(2099,12,31)),AND(ISNUMBER(F381),F381&gt;=DATE(1950,1,1),F381&lt;=DATE(2099,12,31))),I381&lt;F381,FALSE)),"Check inputs","OK"))))</f>
        <v/>
      </c>
    </row>
    <row r="382" spans="1:12" x14ac:dyDescent="0.25">
      <c r="A382" s="16"/>
      <c r="B382" s="18"/>
      <c r="C382" s="18"/>
      <c r="D382" s="16"/>
      <c r="E382" s="16"/>
      <c r="F382" s="17"/>
      <c r="G382" s="17"/>
      <c r="H382" s="16"/>
      <c r="I382" s="17"/>
      <c r="J382" s="20" t="str">
        <f>IF(NOT(COUNTA(A382:I382)&gt;0),"",IF(NOT(AND(ISNUMBER(F382),F382&gt;=DATE(1950,1,1),F382&lt;=DATE(2099,12,31))),"",IF(H382="Closed",IF(AND(ISNUMBER(I382),I382&gt;=DATE(1950,1,1),I382&lt;=DATE(2099,12,31)),I382-F382,""),IF(AND(ISNUMBER(Dashboard!$B$4),Dashboard!$B$4&gt;=DATE(1950,1,1),Dashboard!$B$4&lt;=DATE(2099,12,31)),Dashboard!$B$4-F382,""))))</f>
        <v/>
      </c>
      <c r="K382" s="22" t="str">
        <f>IF(NOT(COUNTA(A382:I382)&gt;0),"",IF(OR(NOT(AND(ISNUMBER(G382),G382&gt;=DATE(1950,1,1),G382&lt;=DATE(2099,12,31))),NOT(AND(ISNUMBER(Dashboard!$B$4),Dashboard!$B$4&gt;=DATE(1950,1,1),Dashboard!$B$4&lt;=DATE(2099,12,31)))),"",IF(AND(H382&lt;&gt;"Closed",G382&lt;Dashboard!$B$4),"Yes","No")))</f>
        <v/>
      </c>
      <c r="L382" s="22" t="str">
        <f>IF(NOT(COUNTA(A382:I382)&gt;0),"",IF(LEN(A382)=0,"Check ID",IF(SUMPRODUCT(--($A$2:$A$501=A382))&gt;1,"Duplicate ID",IF(OR(LEN(B382)=0,LEN(C382)=0,LEN(E382)=0,NOT(OR(D382="Mechanical",D382="Electrical",D382="Plumbing",D382="Controls",D382="Other")),NOT(AND(ISNUMBER(F382),F382&gt;=DATE(1950,1,1),F382&lt;=DATE(2099,12,31))),NOT(AND(ISNUMBER(G382),G382&gt;=DATE(1950,1,1),G382&lt;=DATE(2099,12,31))),NOT(OR(H382="Open",H382="Ready for review",H382="Closed")),IF(AND(AND(ISNUMBER(F382),F382&gt;=DATE(1950,1,1),F382&lt;=DATE(2099,12,31)),AND(ISNUMBER(G382),G382&gt;=DATE(1950,1,1),G382&lt;=DATE(2099,12,31))),G382&lt;F382,FALSE),AND(H382="Closed",LEN(I382)=0),AND(LEN(I382)&gt;0,NOT(AND(ISNUMBER(I382),I382&gt;=DATE(1950,1,1),I382&lt;=DATE(2099,12,31)))),IF(AND(AND(ISNUMBER(I382),I382&gt;=DATE(1950,1,1),I382&lt;=DATE(2099,12,31)),AND(ISNUMBER(F382),F382&gt;=DATE(1950,1,1),F382&lt;=DATE(2099,12,31))),I382&lt;F382,FALSE)),"Check inputs","OK"))))</f>
        <v/>
      </c>
    </row>
    <row r="383" spans="1:12" x14ac:dyDescent="0.25">
      <c r="A383" s="16"/>
      <c r="B383" s="18"/>
      <c r="C383" s="18"/>
      <c r="D383" s="16"/>
      <c r="E383" s="16"/>
      <c r="F383" s="17"/>
      <c r="G383" s="17"/>
      <c r="H383" s="16"/>
      <c r="I383" s="17"/>
      <c r="J383" s="20" t="str">
        <f>IF(NOT(COUNTA(A383:I383)&gt;0),"",IF(NOT(AND(ISNUMBER(F383),F383&gt;=DATE(1950,1,1),F383&lt;=DATE(2099,12,31))),"",IF(H383="Closed",IF(AND(ISNUMBER(I383),I383&gt;=DATE(1950,1,1),I383&lt;=DATE(2099,12,31)),I383-F383,""),IF(AND(ISNUMBER(Dashboard!$B$4),Dashboard!$B$4&gt;=DATE(1950,1,1),Dashboard!$B$4&lt;=DATE(2099,12,31)),Dashboard!$B$4-F383,""))))</f>
        <v/>
      </c>
      <c r="K383" s="22" t="str">
        <f>IF(NOT(COUNTA(A383:I383)&gt;0),"",IF(OR(NOT(AND(ISNUMBER(G383),G383&gt;=DATE(1950,1,1),G383&lt;=DATE(2099,12,31))),NOT(AND(ISNUMBER(Dashboard!$B$4),Dashboard!$B$4&gt;=DATE(1950,1,1),Dashboard!$B$4&lt;=DATE(2099,12,31)))),"",IF(AND(H383&lt;&gt;"Closed",G383&lt;Dashboard!$B$4),"Yes","No")))</f>
        <v/>
      </c>
      <c r="L383" s="22" t="str">
        <f>IF(NOT(COUNTA(A383:I383)&gt;0),"",IF(LEN(A383)=0,"Check ID",IF(SUMPRODUCT(--($A$2:$A$501=A383))&gt;1,"Duplicate ID",IF(OR(LEN(B383)=0,LEN(C383)=0,LEN(E383)=0,NOT(OR(D383="Mechanical",D383="Electrical",D383="Plumbing",D383="Controls",D383="Other")),NOT(AND(ISNUMBER(F383),F383&gt;=DATE(1950,1,1),F383&lt;=DATE(2099,12,31))),NOT(AND(ISNUMBER(G383),G383&gt;=DATE(1950,1,1),G383&lt;=DATE(2099,12,31))),NOT(OR(H383="Open",H383="Ready for review",H383="Closed")),IF(AND(AND(ISNUMBER(F383),F383&gt;=DATE(1950,1,1),F383&lt;=DATE(2099,12,31)),AND(ISNUMBER(G383),G383&gt;=DATE(1950,1,1),G383&lt;=DATE(2099,12,31))),G383&lt;F383,FALSE),AND(H383="Closed",LEN(I383)=0),AND(LEN(I383)&gt;0,NOT(AND(ISNUMBER(I383),I383&gt;=DATE(1950,1,1),I383&lt;=DATE(2099,12,31)))),IF(AND(AND(ISNUMBER(I383),I383&gt;=DATE(1950,1,1),I383&lt;=DATE(2099,12,31)),AND(ISNUMBER(F383),F383&gt;=DATE(1950,1,1),F383&lt;=DATE(2099,12,31))),I383&lt;F383,FALSE)),"Check inputs","OK"))))</f>
        <v/>
      </c>
    </row>
    <row r="384" spans="1:12" x14ac:dyDescent="0.25">
      <c r="A384" s="16"/>
      <c r="B384" s="18"/>
      <c r="C384" s="18"/>
      <c r="D384" s="16"/>
      <c r="E384" s="16"/>
      <c r="F384" s="17"/>
      <c r="G384" s="17"/>
      <c r="H384" s="16"/>
      <c r="I384" s="17"/>
      <c r="J384" s="20" t="str">
        <f>IF(NOT(COUNTA(A384:I384)&gt;0),"",IF(NOT(AND(ISNUMBER(F384),F384&gt;=DATE(1950,1,1),F384&lt;=DATE(2099,12,31))),"",IF(H384="Closed",IF(AND(ISNUMBER(I384),I384&gt;=DATE(1950,1,1),I384&lt;=DATE(2099,12,31)),I384-F384,""),IF(AND(ISNUMBER(Dashboard!$B$4),Dashboard!$B$4&gt;=DATE(1950,1,1),Dashboard!$B$4&lt;=DATE(2099,12,31)),Dashboard!$B$4-F384,""))))</f>
        <v/>
      </c>
      <c r="K384" s="22" t="str">
        <f>IF(NOT(COUNTA(A384:I384)&gt;0),"",IF(OR(NOT(AND(ISNUMBER(G384),G384&gt;=DATE(1950,1,1),G384&lt;=DATE(2099,12,31))),NOT(AND(ISNUMBER(Dashboard!$B$4),Dashboard!$B$4&gt;=DATE(1950,1,1),Dashboard!$B$4&lt;=DATE(2099,12,31)))),"",IF(AND(H384&lt;&gt;"Closed",G384&lt;Dashboard!$B$4),"Yes","No")))</f>
        <v/>
      </c>
      <c r="L384" s="22" t="str">
        <f>IF(NOT(COUNTA(A384:I384)&gt;0),"",IF(LEN(A384)=0,"Check ID",IF(SUMPRODUCT(--($A$2:$A$501=A384))&gt;1,"Duplicate ID",IF(OR(LEN(B384)=0,LEN(C384)=0,LEN(E384)=0,NOT(OR(D384="Mechanical",D384="Electrical",D384="Plumbing",D384="Controls",D384="Other")),NOT(AND(ISNUMBER(F384),F384&gt;=DATE(1950,1,1),F384&lt;=DATE(2099,12,31))),NOT(AND(ISNUMBER(G384),G384&gt;=DATE(1950,1,1),G384&lt;=DATE(2099,12,31))),NOT(OR(H384="Open",H384="Ready for review",H384="Closed")),IF(AND(AND(ISNUMBER(F384),F384&gt;=DATE(1950,1,1),F384&lt;=DATE(2099,12,31)),AND(ISNUMBER(G384),G384&gt;=DATE(1950,1,1),G384&lt;=DATE(2099,12,31))),G384&lt;F384,FALSE),AND(H384="Closed",LEN(I384)=0),AND(LEN(I384)&gt;0,NOT(AND(ISNUMBER(I384),I384&gt;=DATE(1950,1,1),I384&lt;=DATE(2099,12,31)))),IF(AND(AND(ISNUMBER(I384),I384&gt;=DATE(1950,1,1),I384&lt;=DATE(2099,12,31)),AND(ISNUMBER(F384),F384&gt;=DATE(1950,1,1),F384&lt;=DATE(2099,12,31))),I384&lt;F384,FALSE)),"Check inputs","OK"))))</f>
        <v/>
      </c>
    </row>
    <row r="385" spans="1:12" x14ac:dyDescent="0.25">
      <c r="A385" s="16"/>
      <c r="B385" s="18"/>
      <c r="C385" s="18"/>
      <c r="D385" s="16"/>
      <c r="E385" s="16"/>
      <c r="F385" s="17"/>
      <c r="G385" s="17"/>
      <c r="H385" s="16"/>
      <c r="I385" s="17"/>
      <c r="J385" s="20" t="str">
        <f>IF(NOT(COUNTA(A385:I385)&gt;0),"",IF(NOT(AND(ISNUMBER(F385),F385&gt;=DATE(1950,1,1),F385&lt;=DATE(2099,12,31))),"",IF(H385="Closed",IF(AND(ISNUMBER(I385),I385&gt;=DATE(1950,1,1),I385&lt;=DATE(2099,12,31)),I385-F385,""),IF(AND(ISNUMBER(Dashboard!$B$4),Dashboard!$B$4&gt;=DATE(1950,1,1),Dashboard!$B$4&lt;=DATE(2099,12,31)),Dashboard!$B$4-F385,""))))</f>
        <v/>
      </c>
      <c r="K385" s="22" t="str">
        <f>IF(NOT(COUNTA(A385:I385)&gt;0),"",IF(OR(NOT(AND(ISNUMBER(G385),G385&gt;=DATE(1950,1,1),G385&lt;=DATE(2099,12,31))),NOT(AND(ISNUMBER(Dashboard!$B$4),Dashboard!$B$4&gt;=DATE(1950,1,1),Dashboard!$B$4&lt;=DATE(2099,12,31)))),"",IF(AND(H385&lt;&gt;"Closed",G385&lt;Dashboard!$B$4),"Yes","No")))</f>
        <v/>
      </c>
      <c r="L385" s="22" t="str">
        <f>IF(NOT(COUNTA(A385:I385)&gt;0),"",IF(LEN(A385)=0,"Check ID",IF(SUMPRODUCT(--($A$2:$A$501=A385))&gt;1,"Duplicate ID",IF(OR(LEN(B385)=0,LEN(C385)=0,LEN(E385)=0,NOT(OR(D385="Mechanical",D385="Electrical",D385="Plumbing",D385="Controls",D385="Other")),NOT(AND(ISNUMBER(F385),F385&gt;=DATE(1950,1,1),F385&lt;=DATE(2099,12,31))),NOT(AND(ISNUMBER(G385),G385&gt;=DATE(1950,1,1),G385&lt;=DATE(2099,12,31))),NOT(OR(H385="Open",H385="Ready for review",H385="Closed")),IF(AND(AND(ISNUMBER(F385),F385&gt;=DATE(1950,1,1),F385&lt;=DATE(2099,12,31)),AND(ISNUMBER(G385),G385&gt;=DATE(1950,1,1),G385&lt;=DATE(2099,12,31))),G385&lt;F385,FALSE),AND(H385="Closed",LEN(I385)=0),AND(LEN(I385)&gt;0,NOT(AND(ISNUMBER(I385),I385&gt;=DATE(1950,1,1),I385&lt;=DATE(2099,12,31)))),IF(AND(AND(ISNUMBER(I385),I385&gt;=DATE(1950,1,1),I385&lt;=DATE(2099,12,31)),AND(ISNUMBER(F385),F385&gt;=DATE(1950,1,1),F385&lt;=DATE(2099,12,31))),I385&lt;F385,FALSE)),"Check inputs","OK"))))</f>
        <v/>
      </c>
    </row>
    <row r="386" spans="1:12" x14ac:dyDescent="0.25">
      <c r="A386" s="16"/>
      <c r="B386" s="18"/>
      <c r="C386" s="18"/>
      <c r="D386" s="16"/>
      <c r="E386" s="16"/>
      <c r="F386" s="17"/>
      <c r="G386" s="17"/>
      <c r="H386" s="16"/>
      <c r="I386" s="17"/>
      <c r="J386" s="20" t="str">
        <f>IF(NOT(COUNTA(A386:I386)&gt;0),"",IF(NOT(AND(ISNUMBER(F386),F386&gt;=DATE(1950,1,1),F386&lt;=DATE(2099,12,31))),"",IF(H386="Closed",IF(AND(ISNUMBER(I386),I386&gt;=DATE(1950,1,1),I386&lt;=DATE(2099,12,31)),I386-F386,""),IF(AND(ISNUMBER(Dashboard!$B$4),Dashboard!$B$4&gt;=DATE(1950,1,1),Dashboard!$B$4&lt;=DATE(2099,12,31)),Dashboard!$B$4-F386,""))))</f>
        <v/>
      </c>
      <c r="K386" s="22" t="str">
        <f>IF(NOT(COUNTA(A386:I386)&gt;0),"",IF(OR(NOT(AND(ISNUMBER(G386),G386&gt;=DATE(1950,1,1),G386&lt;=DATE(2099,12,31))),NOT(AND(ISNUMBER(Dashboard!$B$4),Dashboard!$B$4&gt;=DATE(1950,1,1),Dashboard!$B$4&lt;=DATE(2099,12,31)))),"",IF(AND(H386&lt;&gt;"Closed",G386&lt;Dashboard!$B$4),"Yes","No")))</f>
        <v/>
      </c>
      <c r="L386" s="22" t="str">
        <f>IF(NOT(COUNTA(A386:I386)&gt;0),"",IF(LEN(A386)=0,"Check ID",IF(SUMPRODUCT(--($A$2:$A$501=A386))&gt;1,"Duplicate ID",IF(OR(LEN(B386)=0,LEN(C386)=0,LEN(E386)=0,NOT(OR(D386="Mechanical",D386="Electrical",D386="Plumbing",D386="Controls",D386="Other")),NOT(AND(ISNUMBER(F386),F386&gt;=DATE(1950,1,1),F386&lt;=DATE(2099,12,31))),NOT(AND(ISNUMBER(G386),G386&gt;=DATE(1950,1,1),G386&lt;=DATE(2099,12,31))),NOT(OR(H386="Open",H386="Ready for review",H386="Closed")),IF(AND(AND(ISNUMBER(F386),F386&gt;=DATE(1950,1,1),F386&lt;=DATE(2099,12,31)),AND(ISNUMBER(G386),G386&gt;=DATE(1950,1,1),G386&lt;=DATE(2099,12,31))),G386&lt;F386,FALSE),AND(H386="Closed",LEN(I386)=0),AND(LEN(I386)&gt;0,NOT(AND(ISNUMBER(I386),I386&gt;=DATE(1950,1,1),I386&lt;=DATE(2099,12,31)))),IF(AND(AND(ISNUMBER(I386),I386&gt;=DATE(1950,1,1),I386&lt;=DATE(2099,12,31)),AND(ISNUMBER(F386),F386&gt;=DATE(1950,1,1),F386&lt;=DATE(2099,12,31))),I386&lt;F386,FALSE)),"Check inputs","OK"))))</f>
        <v/>
      </c>
    </row>
    <row r="387" spans="1:12" x14ac:dyDescent="0.25">
      <c r="A387" s="16"/>
      <c r="B387" s="18"/>
      <c r="C387" s="18"/>
      <c r="D387" s="16"/>
      <c r="E387" s="16"/>
      <c r="F387" s="17"/>
      <c r="G387" s="17"/>
      <c r="H387" s="16"/>
      <c r="I387" s="17"/>
      <c r="J387" s="20" t="str">
        <f>IF(NOT(COUNTA(A387:I387)&gt;0),"",IF(NOT(AND(ISNUMBER(F387),F387&gt;=DATE(1950,1,1),F387&lt;=DATE(2099,12,31))),"",IF(H387="Closed",IF(AND(ISNUMBER(I387),I387&gt;=DATE(1950,1,1),I387&lt;=DATE(2099,12,31)),I387-F387,""),IF(AND(ISNUMBER(Dashboard!$B$4),Dashboard!$B$4&gt;=DATE(1950,1,1),Dashboard!$B$4&lt;=DATE(2099,12,31)),Dashboard!$B$4-F387,""))))</f>
        <v/>
      </c>
      <c r="K387" s="22" t="str">
        <f>IF(NOT(COUNTA(A387:I387)&gt;0),"",IF(OR(NOT(AND(ISNUMBER(G387),G387&gt;=DATE(1950,1,1),G387&lt;=DATE(2099,12,31))),NOT(AND(ISNUMBER(Dashboard!$B$4),Dashboard!$B$4&gt;=DATE(1950,1,1),Dashboard!$B$4&lt;=DATE(2099,12,31)))),"",IF(AND(H387&lt;&gt;"Closed",G387&lt;Dashboard!$B$4),"Yes","No")))</f>
        <v/>
      </c>
      <c r="L387" s="22" t="str">
        <f>IF(NOT(COUNTA(A387:I387)&gt;0),"",IF(LEN(A387)=0,"Check ID",IF(SUMPRODUCT(--($A$2:$A$501=A387))&gt;1,"Duplicate ID",IF(OR(LEN(B387)=0,LEN(C387)=0,LEN(E387)=0,NOT(OR(D387="Mechanical",D387="Electrical",D387="Plumbing",D387="Controls",D387="Other")),NOT(AND(ISNUMBER(F387),F387&gt;=DATE(1950,1,1),F387&lt;=DATE(2099,12,31))),NOT(AND(ISNUMBER(G387),G387&gt;=DATE(1950,1,1),G387&lt;=DATE(2099,12,31))),NOT(OR(H387="Open",H387="Ready for review",H387="Closed")),IF(AND(AND(ISNUMBER(F387),F387&gt;=DATE(1950,1,1),F387&lt;=DATE(2099,12,31)),AND(ISNUMBER(G387),G387&gt;=DATE(1950,1,1),G387&lt;=DATE(2099,12,31))),G387&lt;F387,FALSE),AND(H387="Closed",LEN(I387)=0),AND(LEN(I387)&gt;0,NOT(AND(ISNUMBER(I387),I387&gt;=DATE(1950,1,1),I387&lt;=DATE(2099,12,31)))),IF(AND(AND(ISNUMBER(I387),I387&gt;=DATE(1950,1,1),I387&lt;=DATE(2099,12,31)),AND(ISNUMBER(F387),F387&gt;=DATE(1950,1,1),F387&lt;=DATE(2099,12,31))),I387&lt;F387,FALSE)),"Check inputs","OK"))))</f>
        <v/>
      </c>
    </row>
    <row r="388" spans="1:12" x14ac:dyDescent="0.25">
      <c r="A388" s="16"/>
      <c r="B388" s="18"/>
      <c r="C388" s="18"/>
      <c r="D388" s="16"/>
      <c r="E388" s="16"/>
      <c r="F388" s="17"/>
      <c r="G388" s="17"/>
      <c r="H388" s="16"/>
      <c r="I388" s="17"/>
      <c r="J388" s="20" t="str">
        <f>IF(NOT(COUNTA(A388:I388)&gt;0),"",IF(NOT(AND(ISNUMBER(F388),F388&gt;=DATE(1950,1,1),F388&lt;=DATE(2099,12,31))),"",IF(H388="Closed",IF(AND(ISNUMBER(I388),I388&gt;=DATE(1950,1,1),I388&lt;=DATE(2099,12,31)),I388-F388,""),IF(AND(ISNUMBER(Dashboard!$B$4),Dashboard!$B$4&gt;=DATE(1950,1,1),Dashboard!$B$4&lt;=DATE(2099,12,31)),Dashboard!$B$4-F388,""))))</f>
        <v/>
      </c>
      <c r="K388" s="22" t="str">
        <f>IF(NOT(COUNTA(A388:I388)&gt;0),"",IF(OR(NOT(AND(ISNUMBER(G388),G388&gt;=DATE(1950,1,1),G388&lt;=DATE(2099,12,31))),NOT(AND(ISNUMBER(Dashboard!$B$4),Dashboard!$B$4&gt;=DATE(1950,1,1),Dashboard!$B$4&lt;=DATE(2099,12,31)))),"",IF(AND(H388&lt;&gt;"Closed",G388&lt;Dashboard!$B$4),"Yes","No")))</f>
        <v/>
      </c>
      <c r="L388" s="22" t="str">
        <f>IF(NOT(COUNTA(A388:I388)&gt;0),"",IF(LEN(A388)=0,"Check ID",IF(SUMPRODUCT(--($A$2:$A$501=A388))&gt;1,"Duplicate ID",IF(OR(LEN(B388)=0,LEN(C388)=0,LEN(E388)=0,NOT(OR(D388="Mechanical",D388="Electrical",D388="Plumbing",D388="Controls",D388="Other")),NOT(AND(ISNUMBER(F388),F388&gt;=DATE(1950,1,1),F388&lt;=DATE(2099,12,31))),NOT(AND(ISNUMBER(G388),G388&gt;=DATE(1950,1,1),G388&lt;=DATE(2099,12,31))),NOT(OR(H388="Open",H388="Ready for review",H388="Closed")),IF(AND(AND(ISNUMBER(F388),F388&gt;=DATE(1950,1,1),F388&lt;=DATE(2099,12,31)),AND(ISNUMBER(G388),G388&gt;=DATE(1950,1,1),G388&lt;=DATE(2099,12,31))),G388&lt;F388,FALSE),AND(H388="Closed",LEN(I388)=0),AND(LEN(I388)&gt;0,NOT(AND(ISNUMBER(I388),I388&gt;=DATE(1950,1,1),I388&lt;=DATE(2099,12,31)))),IF(AND(AND(ISNUMBER(I388),I388&gt;=DATE(1950,1,1),I388&lt;=DATE(2099,12,31)),AND(ISNUMBER(F388),F388&gt;=DATE(1950,1,1),F388&lt;=DATE(2099,12,31))),I388&lt;F388,FALSE)),"Check inputs","OK"))))</f>
        <v/>
      </c>
    </row>
    <row r="389" spans="1:12" x14ac:dyDescent="0.25">
      <c r="A389" s="16"/>
      <c r="B389" s="18"/>
      <c r="C389" s="18"/>
      <c r="D389" s="16"/>
      <c r="E389" s="16"/>
      <c r="F389" s="17"/>
      <c r="G389" s="17"/>
      <c r="H389" s="16"/>
      <c r="I389" s="17"/>
      <c r="J389" s="20" t="str">
        <f>IF(NOT(COUNTA(A389:I389)&gt;0),"",IF(NOT(AND(ISNUMBER(F389),F389&gt;=DATE(1950,1,1),F389&lt;=DATE(2099,12,31))),"",IF(H389="Closed",IF(AND(ISNUMBER(I389),I389&gt;=DATE(1950,1,1),I389&lt;=DATE(2099,12,31)),I389-F389,""),IF(AND(ISNUMBER(Dashboard!$B$4),Dashboard!$B$4&gt;=DATE(1950,1,1),Dashboard!$B$4&lt;=DATE(2099,12,31)),Dashboard!$B$4-F389,""))))</f>
        <v/>
      </c>
      <c r="K389" s="22" t="str">
        <f>IF(NOT(COUNTA(A389:I389)&gt;0),"",IF(OR(NOT(AND(ISNUMBER(G389),G389&gt;=DATE(1950,1,1),G389&lt;=DATE(2099,12,31))),NOT(AND(ISNUMBER(Dashboard!$B$4),Dashboard!$B$4&gt;=DATE(1950,1,1),Dashboard!$B$4&lt;=DATE(2099,12,31)))),"",IF(AND(H389&lt;&gt;"Closed",G389&lt;Dashboard!$B$4),"Yes","No")))</f>
        <v/>
      </c>
      <c r="L389" s="22" t="str">
        <f>IF(NOT(COUNTA(A389:I389)&gt;0),"",IF(LEN(A389)=0,"Check ID",IF(SUMPRODUCT(--($A$2:$A$501=A389))&gt;1,"Duplicate ID",IF(OR(LEN(B389)=0,LEN(C389)=0,LEN(E389)=0,NOT(OR(D389="Mechanical",D389="Electrical",D389="Plumbing",D389="Controls",D389="Other")),NOT(AND(ISNUMBER(F389),F389&gt;=DATE(1950,1,1),F389&lt;=DATE(2099,12,31))),NOT(AND(ISNUMBER(G389),G389&gt;=DATE(1950,1,1),G389&lt;=DATE(2099,12,31))),NOT(OR(H389="Open",H389="Ready for review",H389="Closed")),IF(AND(AND(ISNUMBER(F389),F389&gt;=DATE(1950,1,1),F389&lt;=DATE(2099,12,31)),AND(ISNUMBER(G389),G389&gt;=DATE(1950,1,1),G389&lt;=DATE(2099,12,31))),G389&lt;F389,FALSE),AND(H389="Closed",LEN(I389)=0),AND(LEN(I389)&gt;0,NOT(AND(ISNUMBER(I389),I389&gt;=DATE(1950,1,1),I389&lt;=DATE(2099,12,31)))),IF(AND(AND(ISNUMBER(I389),I389&gt;=DATE(1950,1,1),I389&lt;=DATE(2099,12,31)),AND(ISNUMBER(F389),F389&gt;=DATE(1950,1,1),F389&lt;=DATE(2099,12,31))),I389&lt;F389,FALSE)),"Check inputs","OK"))))</f>
        <v/>
      </c>
    </row>
    <row r="390" spans="1:12" x14ac:dyDescent="0.25">
      <c r="A390" s="16"/>
      <c r="B390" s="18"/>
      <c r="C390" s="18"/>
      <c r="D390" s="16"/>
      <c r="E390" s="16"/>
      <c r="F390" s="17"/>
      <c r="G390" s="17"/>
      <c r="H390" s="16"/>
      <c r="I390" s="17"/>
      <c r="J390" s="20" t="str">
        <f>IF(NOT(COUNTA(A390:I390)&gt;0),"",IF(NOT(AND(ISNUMBER(F390),F390&gt;=DATE(1950,1,1),F390&lt;=DATE(2099,12,31))),"",IF(H390="Closed",IF(AND(ISNUMBER(I390),I390&gt;=DATE(1950,1,1),I390&lt;=DATE(2099,12,31)),I390-F390,""),IF(AND(ISNUMBER(Dashboard!$B$4),Dashboard!$B$4&gt;=DATE(1950,1,1),Dashboard!$B$4&lt;=DATE(2099,12,31)),Dashboard!$B$4-F390,""))))</f>
        <v/>
      </c>
      <c r="K390" s="22" t="str">
        <f>IF(NOT(COUNTA(A390:I390)&gt;0),"",IF(OR(NOT(AND(ISNUMBER(G390),G390&gt;=DATE(1950,1,1),G390&lt;=DATE(2099,12,31))),NOT(AND(ISNUMBER(Dashboard!$B$4),Dashboard!$B$4&gt;=DATE(1950,1,1),Dashboard!$B$4&lt;=DATE(2099,12,31)))),"",IF(AND(H390&lt;&gt;"Closed",G390&lt;Dashboard!$B$4),"Yes","No")))</f>
        <v/>
      </c>
      <c r="L390" s="22" t="str">
        <f>IF(NOT(COUNTA(A390:I390)&gt;0),"",IF(LEN(A390)=0,"Check ID",IF(SUMPRODUCT(--($A$2:$A$501=A390))&gt;1,"Duplicate ID",IF(OR(LEN(B390)=0,LEN(C390)=0,LEN(E390)=0,NOT(OR(D390="Mechanical",D390="Electrical",D390="Plumbing",D390="Controls",D390="Other")),NOT(AND(ISNUMBER(F390),F390&gt;=DATE(1950,1,1),F390&lt;=DATE(2099,12,31))),NOT(AND(ISNUMBER(G390),G390&gt;=DATE(1950,1,1),G390&lt;=DATE(2099,12,31))),NOT(OR(H390="Open",H390="Ready for review",H390="Closed")),IF(AND(AND(ISNUMBER(F390),F390&gt;=DATE(1950,1,1),F390&lt;=DATE(2099,12,31)),AND(ISNUMBER(G390),G390&gt;=DATE(1950,1,1),G390&lt;=DATE(2099,12,31))),G390&lt;F390,FALSE),AND(H390="Closed",LEN(I390)=0),AND(LEN(I390)&gt;0,NOT(AND(ISNUMBER(I390),I390&gt;=DATE(1950,1,1),I390&lt;=DATE(2099,12,31)))),IF(AND(AND(ISNUMBER(I390),I390&gt;=DATE(1950,1,1),I390&lt;=DATE(2099,12,31)),AND(ISNUMBER(F390),F390&gt;=DATE(1950,1,1),F390&lt;=DATE(2099,12,31))),I390&lt;F390,FALSE)),"Check inputs","OK"))))</f>
        <v/>
      </c>
    </row>
    <row r="391" spans="1:12" x14ac:dyDescent="0.25">
      <c r="A391" s="16"/>
      <c r="B391" s="18"/>
      <c r="C391" s="18"/>
      <c r="D391" s="16"/>
      <c r="E391" s="16"/>
      <c r="F391" s="17"/>
      <c r="G391" s="17"/>
      <c r="H391" s="16"/>
      <c r="I391" s="17"/>
      <c r="J391" s="20" t="str">
        <f>IF(NOT(COUNTA(A391:I391)&gt;0),"",IF(NOT(AND(ISNUMBER(F391),F391&gt;=DATE(1950,1,1),F391&lt;=DATE(2099,12,31))),"",IF(H391="Closed",IF(AND(ISNUMBER(I391),I391&gt;=DATE(1950,1,1),I391&lt;=DATE(2099,12,31)),I391-F391,""),IF(AND(ISNUMBER(Dashboard!$B$4),Dashboard!$B$4&gt;=DATE(1950,1,1),Dashboard!$B$4&lt;=DATE(2099,12,31)),Dashboard!$B$4-F391,""))))</f>
        <v/>
      </c>
      <c r="K391" s="22" t="str">
        <f>IF(NOT(COUNTA(A391:I391)&gt;0),"",IF(OR(NOT(AND(ISNUMBER(G391),G391&gt;=DATE(1950,1,1),G391&lt;=DATE(2099,12,31))),NOT(AND(ISNUMBER(Dashboard!$B$4),Dashboard!$B$4&gt;=DATE(1950,1,1),Dashboard!$B$4&lt;=DATE(2099,12,31)))),"",IF(AND(H391&lt;&gt;"Closed",G391&lt;Dashboard!$B$4),"Yes","No")))</f>
        <v/>
      </c>
      <c r="L391" s="22" t="str">
        <f>IF(NOT(COUNTA(A391:I391)&gt;0),"",IF(LEN(A391)=0,"Check ID",IF(SUMPRODUCT(--($A$2:$A$501=A391))&gt;1,"Duplicate ID",IF(OR(LEN(B391)=0,LEN(C391)=0,LEN(E391)=0,NOT(OR(D391="Mechanical",D391="Electrical",D391="Plumbing",D391="Controls",D391="Other")),NOT(AND(ISNUMBER(F391),F391&gt;=DATE(1950,1,1),F391&lt;=DATE(2099,12,31))),NOT(AND(ISNUMBER(G391),G391&gt;=DATE(1950,1,1),G391&lt;=DATE(2099,12,31))),NOT(OR(H391="Open",H391="Ready for review",H391="Closed")),IF(AND(AND(ISNUMBER(F391),F391&gt;=DATE(1950,1,1),F391&lt;=DATE(2099,12,31)),AND(ISNUMBER(G391),G391&gt;=DATE(1950,1,1),G391&lt;=DATE(2099,12,31))),G391&lt;F391,FALSE),AND(H391="Closed",LEN(I391)=0),AND(LEN(I391)&gt;0,NOT(AND(ISNUMBER(I391),I391&gt;=DATE(1950,1,1),I391&lt;=DATE(2099,12,31)))),IF(AND(AND(ISNUMBER(I391),I391&gt;=DATE(1950,1,1),I391&lt;=DATE(2099,12,31)),AND(ISNUMBER(F391),F391&gt;=DATE(1950,1,1),F391&lt;=DATE(2099,12,31))),I391&lt;F391,FALSE)),"Check inputs","OK"))))</f>
        <v/>
      </c>
    </row>
    <row r="392" spans="1:12" x14ac:dyDescent="0.25">
      <c r="A392" s="16"/>
      <c r="B392" s="18"/>
      <c r="C392" s="18"/>
      <c r="D392" s="16"/>
      <c r="E392" s="16"/>
      <c r="F392" s="17"/>
      <c r="G392" s="17"/>
      <c r="H392" s="16"/>
      <c r="I392" s="17"/>
      <c r="J392" s="20" t="str">
        <f>IF(NOT(COUNTA(A392:I392)&gt;0),"",IF(NOT(AND(ISNUMBER(F392),F392&gt;=DATE(1950,1,1),F392&lt;=DATE(2099,12,31))),"",IF(H392="Closed",IF(AND(ISNUMBER(I392),I392&gt;=DATE(1950,1,1),I392&lt;=DATE(2099,12,31)),I392-F392,""),IF(AND(ISNUMBER(Dashboard!$B$4),Dashboard!$B$4&gt;=DATE(1950,1,1),Dashboard!$B$4&lt;=DATE(2099,12,31)),Dashboard!$B$4-F392,""))))</f>
        <v/>
      </c>
      <c r="K392" s="22" t="str">
        <f>IF(NOT(COUNTA(A392:I392)&gt;0),"",IF(OR(NOT(AND(ISNUMBER(G392),G392&gt;=DATE(1950,1,1),G392&lt;=DATE(2099,12,31))),NOT(AND(ISNUMBER(Dashboard!$B$4),Dashboard!$B$4&gt;=DATE(1950,1,1),Dashboard!$B$4&lt;=DATE(2099,12,31)))),"",IF(AND(H392&lt;&gt;"Closed",G392&lt;Dashboard!$B$4),"Yes","No")))</f>
        <v/>
      </c>
      <c r="L392" s="22" t="str">
        <f>IF(NOT(COUNTA(A392:I392)&gt;0),"",IF(LEN(A392)=0,"Check ID",IF(SUMPRODUCT(--($A$2:$A$501=A392))&gt;1,"Duplicate ID",IF(OR(LEN(B392)=0,LEN(C392)=0,LEN(E392)=0,NOT(OR(D392="Mechanical",D392="Electrical",D392="Plumbing",D392="Controls",D392="Other")),NOT(AND(ISNUMBER(F392),F392&gt;=DATE(1950,1,1),F392&lt;=DATE(2099,12,31))),NOT(AND(ISNUMBER(G392),G392&gt;=DATE(1950,1,1),G392&lt;=DATE(2099,12,31))),NOT(OR(H392="Open",H392="Ready for review",H392="Closed")),IF(AND(AND(ISNUMBER(F392),F392&gt;=DATE(1950,1,1),F392&lt;=DATE(2099,12,31)),AND(ISNUMBER(G392),G392&gt;=DATE(1950,1,1),G392&lt;=DATE(2099,12,31))),G392&lt;F392,FALSE),AND(H392="Closed",LEN(I392)=0),AND(LEN(I392)&gt;0,NOT(AND(ISNUMBER(I392),I392&gt;=DATE(1950,1,1),I392&lt;=DATE(2099,12,31)))),IF(AND(AND(ISNUMBER(I392),I392&gt;=DATE(1950,1,1),I392&lt;=DATE(2099,12,31)),AND(ISNUMBER(F392),F392&gt;=DATE(1950,1,1),F392&lt;=DATE(2099,12,31))),I392&lt;F392,FALSE)),"Check inputs","OK"))))</f>
        <v/>
      </c>
    </row>
    <row r="393" spans="1:12" x14ac:dyDescent="0.25">
      <c r="A393" s="16"/>
      <c r="B393" s="18"/>
      <c r="C393" s="18"/>
      <c r="D393" s="16"/>
      <c r="E393" s="16"/>
      <c r="F393" s="17"/>
      <c r="G393" s="17"/>
      <c r="H393" s="16"/>
      <c r="I393" s="17"/>
      <c r="J393" s="20" t="str">
        <f>IF(NOT(COUNTA(A393:I393)&gt;0),"",IF(NOT(AND(ISNUMBER(F393),F393&gt;=DATE(1950,1,1),F393&lt;=DATE(2099,12,31))),"",IF(H393="Closed",IF(AND(ISNUMBER(I393),I393&gt;=DATE(1950,1,1),I393&lt;=DATE(2099,12,31)),I393-F393,""),IF(AND(ISNUMBER(Dashboard!$B$4),Dashboard!$B$4&gt;=DATE(1950,1,1),Dashboard!$B$4&lt;=DATE(2099,12,31)),Dashboard!$B$4-F393,""))))</f>
        <v/>
      </c>
      <c r="K393" s="22" t="str">
        <f>IF(NOT(COUNTA(A393:I393)&gt;0),"",IF(OR(NOT(AND(ISNUMBER(G393),G393&gt;=DATE(1950,1,1),G393&lt;=DATE(2099,12,31))),NOT(AND(ISNUMBER(Dashboard!$B$4),Dashboard!$B$4&gt;=DATE(1950,1,1),Dashboard!$B$4&lt;=DATE(2099,12,31)))),"",IF(AND(H393&lt;&gt;"Closed",G393&lt;Dashboard!$B$4),"Yes","No")))</f>
        <v/>
      </c>
      <c r="L393" s="22" t="str">
        <f>IF(NOT(COUNTA(A393:I393)&gt;0),"",IF(LEN(A393)=0,"Check ID",IF(SUMPRODUCT(--($A$2:$A$501=A393))&gt;1,"Duplicate ID",IF(OR(LEN(B393)=0,LEN(C393)=0,LEN(E393)=0,NOT(OR(D393="Mechanical",D393="Electrical",D393="Plumbing",D393="Controls",D393="Other")),NOT(AND(ISNUMBER(F393),F393&gt;=DATE(1950,1,1),F393&lt;=DATE(2099,12,31))),NOT(AND(ISNUMBER(G393),G393&gt;=DATE(1950,1,1),G393&lt;=DATE(2099,12,31))),NOT(OR(H393="Open",H393="Ready for review",H393="Closed")),IF(AND(AND(ISNUMBER(F393),F393&gt;=DATE(1950,1,1),F393&lt;=DATE(2099,12,31)),AND(ISNUMBER(G393),G393&gt;=DATE(1950,1,1),G393&lt;=DATE(2099,12,31))),G393&lt;F393,FALSE),AND(H393="Closed",LEN(I393)=0),AND(LEN(I393)&gt;0,NOT(AND(ISNUMBER(I393),I393&gt;=DATE(1950,1,1),I393&lt;=DATE(2099,12,31)))),IF(AND(AND(ISNUMBER(I393),I393&gt;=DATE(1950,1,1),I393&lt;=DATE(2099,12,31)),AND(ISNUMBER(F393),F393&gt;=DATE(1950,1,1),F393&lt;=DATE(2099,12,31))),I393&lt;F393,FALSE)),"Check inputs","OK"))))</f>
        <v/>
      </c>
    </row>
    <row r="394" spans="1:12" x14ac:dyDescent="0.25">
      <c r="A394" s="16"/>
      <c r="B394" s="18"/>
      <c r="C394" s="18"/>
      <c r="D394" s="16"/>
      <c r="E394" s="16"/>
      <c r="F394" s="17"/>
      <c r="G394" s="17"/>
      <c r="H394" s="16"/>
      <c r="I394" s="17"/>
      <c r="J394" s="20" t="str">
        <f>IF(NOT(COUNTA(A394:I394)&gt;0),"",IF(NOT(AND(ISNUMBER(F394),F394&gt;=DATE(1950,1,1),F394&lt;=DATE(2099,12,31))),"",IF(H394="Closed",IF(AND(ISNUMBER(I394),I394&gt;=DATE(1950,1,1),I394&lt;=DATE(2099,12,31)),I394-F394,""),IF(AND(ISNUMBER(Dashboard!$B$4),Dashboard!$B$4&gt;=DATE(1950,1,1),Dashboard!$B$4&lt;=DATE(2099,12,31)),Dashboard!$B$4-F394,""))))</f>
        <v/>
      </c>
      <c r="K394" s="22" t="str">
        <f>IF(NOT(COUNTA(A394:I394)&gt;0),"",IF(OR(NOT(AND(ISNUMBER(G394),G394&gt;=DATE(1950,1,1),G394&lt;=DATE(2099,12,31))),NOT(AND(ISNUMBER(Dashboard!$B$4),Dashboard!$B$4&gt;=DATE(1950,1,1),Dashboard!$B$4&lt;=DATE(2099,12,31)))),"",IF(AND(H394&lt;&gt;"Closed",G394&lt;Dashboard!$B$4),"Yes","No")))</f>
        <v/>
      </c>
      <c r="L394" s="22" t="str">
        <f>IF(NOT(COUNTA(A394:I394)&gt;0),"",IF(LEN(A394)=0,"Check ID",IF(SUMPRODUCT(--($A$2:$A$501=A394))&gt;1,"Duplicate ID",IF(OR(LEN(B394)=0,LEN(C394)=0,LEN(E394)=0,NOT(OR(D394="Mechanical",D394="Electrical",D394="Plumbing",D394="Controls",D394="Other")),NOT(AND(ISNUMBER(F394),F394&gt;=DATE(1950,1,1),F394&lt;=DATE(2099,12,31))),NOT(AND(ISNUMBER(G394),G394&gt;=DATE(1950,1,1),G394&lt;=DATE(2099,12,31))),NOT(OR(H394="Open",H394="Ready for review",H394="Closed")),IF(AND(AND(ISNUMBER(F394),F394&gt;=DATE(1950,1,1),F394&lt;=DATE(2099,12,31)),AND(ISNUMBER(G394),G394&gt;=DATE(1950,1,1),G394&lt;=DATE(2099,12,31))),G394&lt;F394,FALSE),AND(H394="Closed",LEN(I394)=0),AND(LEN(I394)&gt;0,NOT(AND(ISNUMBER(I394),I394&gt;=DATE(1950,1,1),I394&lt;=DATE(2099,12,31)))),IF(AND(AND(ISNUMBER(I394),I394&gt;=DATE(1950,1,1),I394&lt;=DATE(2099,12,31)),AND(ISNUMBER(F394),F394&gt;=DATE(1950,1,1),F394&lt;=DATE(2099,12,31))),I394&lt;F394,FALSE)),"Check inputs","OK"))))</f>
        <v/>
      </c>
    </row>
    <row r="395" spans="1:12" x14ac:dyDescent="0.25">
      <c r="A395" s="16"/>
      <c r="B395" s="18"/>
      <c r="C395" s="18"/>
      <c r="D395" s="16"/>
      <c r="E395" s="16"/>
      <c r="F395" s="17"/>
      <c r="G395" s="17"/>
      <c r="H395" s="16"/>
      <c r="I395" s="17"/>
      <c r="J395" s="20" t="str">
        <f>IF(NOT(COUNTA(A395:I395)&gt;0),"",IF(NOT(AND(ISNUMBER(F395),F395&gt;=DATE(1950,1,1),F395&lt;=DATE(2099,12,31))),"",IF(H395="Closed",IF(AND(ISNUMBER(I395),I395&gt;=DATE(1950,1,1),I395&lt;=DATE(2099,12,31)),I395-F395,""),IF(AND(ISNUMBER(Dashboard!$B$4),Dashboard!$B$4&gt;=DATE(1950,1,1),Dashboard!$B$4&lt;=DATE(2099,12,31)),Dashboard!$B$4-F395,""))))</f>
        <v/>
      </c>
      <c r="K395" s="22" t="str">
        <f>IF(NOT(COUNTA(A395:I395)&gt;0),"",IF(OR(NOT(AND(ISNUMBER(G395),G395&gt;=DATE(1950,1,1),G395&lt;=DATE(2099,12,31))),NOT(AND(ISNUMBER(Dashboard!$B$4),Dashboard!$B$4&gt;=DATE(1950,1,1),Dashboard!$B$4&lt;=DATE(2099,12,31)))),"",IF(AND(H395&lt;&gt;"Closed",G395&lt;Dashboard!$B$4),"Yes","No")))</f>
        <v/>
      </c>
      <c r="L395" s="22" t="str">
        <f>IF(NOT(COUNTA(A395:I395)&gt;0),"",IF(LEN(A395)=0,"Check ID",IF(SUMPRODUCT(--($A$2:$A$501=A395))&gt;1,"Duplicate ID",IF(OR(LEN(B395)=0,LEN(C395)=0,LEN(E395)=0,NOT(OR(D395="Mechanical",D395="Electrical",D395="Plumbing",D395="Controls",D395="Other")),NOT(AND(ISNUMBER(F395),F395&gt;=DATE(1950,1,1),F395&lt;=DATE(2099,12,31))),NOT(AND(ISNUMBER(G395),G395&gt;=DATE(1950,1,1),G395&lt;=DATE(2099,12,31))),NOT(OR(H395="Open",H395="Ready for review",H395="Closed")),IF(AND(AND(ISNUMBER(F395),F395&gt;=DATE(1950,1,1),F395&lt;=DATE(2099,12,31)),AND(ISNUMBER(G395),G395&gt;=DATE(1950,1,1),G395&lt;=DATE(2099,12,31))),G395&lt;F395,FALSE),AND(H395="Closed",LEN(I395)=0),AND(LEN(I395)&gt;0,NOT(AND(ISNUMBER(I395),I395&gt;=DATE(1950,1,1),I395&lt;=DATE(2099,12,31)))),IF(AND(AND(ISNUMBER(I395),I395&gt;=DATE(1950,1,1),I395&lt;=DATE(2099,12,31)),AND(ISNUMBER(F395),F395&gt;=DATE(1950,1,1),F395&lt;=DATE(2099,12,31))),I395&lt;F395,FALSE)),"Check inputs","OK"))))</f>
        <v/>
      </c>
    </row>
    <row r="396" spans="1:12" x14ac:dyDescent="0.25">
      <c r="A396" s="16"/>
      <c r="B396" s="18"/>
      <c r="C396" s="18"/>
      <c r="D396" s="16"/>
      <c r="E396" s="16"/>
      <c r="F396" s="17"/>
      <c r="G396" s="17"/>
      <c r="H396" s="16"/>
      <c r="I396" s="17"/>
      <c r="J396" s="20" t="str">
        <f>IF(NOT(COUNTA(A396:I396)&gt;0),"",IF(NOT(AND(ISNUMBER(F396),F396&gt;=DATE(1950,1,1),F396&lt;=DATE(2099,12,31))),"",IF(H396="Closed",IF(AND(ISNUMBER(I396),I396&gt;=DATE(1950,1,1),I396&lt;=DATE(2099,12,31)),I396-F396,""),IF(AND(ISNUMBER(Dashboard!$B$4),Dashboard!$B$4&gt;=DATE(1950,1,1),Dashboard!$B$4&lt;=DATE(2099,12,31)),Dashboard!$B$4-F396,""))))</f>
        <v/>
      </c>
      <c r="K396" s="22" t="str">
        <f>IF(NOT(COUNTA(A396:I396)&gt;0),"",IF(OR(NOT(AND(ISNUMBER(G396),G396&gt;=DATE(1950,1,1),G396&lt;=DATE(2099,12,31))),NOT(AND(ISNUMBER(Dashboard!$B$4),Dashboard!$B$4&gt;=DATE(1950,1,1),Dashboard!$B$4&lt;=DATE(2099,12,31)))),"",IF(AND(H396&lt;&gt;"Closed",G396&lt;Dashboard!$B$4),"Yes","No")))</f>
        <v/>
      </c>
      <c r="L396" s="22" t="str">
        <f>IF(NOT(COUNTA(A396:I396)&gt;0),"",IF(LEN(A396)=0,"Check ID",IF(SUMPRODUCT(--($A$2:$A$501=A396))&gt;1,"Duplicate ID",IF(OR(LEN(B396)=0,LEN(C396)=0,LEN(E396)=0,NOT(OR(D396="Mechanical",D396="Electrical",D396="Plumbing",D396="Controls",D396="Other")),NOT(AND(ISNUMBER(F396),F396&gt;=DATE(1950,1,1),F396&lt;=DATE(2099,12,31))),NOT(AND(ISNUMBER(G396),G396&gt;=DATE(1950,1,1),G396&lt;=DATE(2099,12,31))),NOT(OR(H396="Open",H396="Ready for review",H396="Closed")),IF(AND(AND(ISNUMBER(F396),F396&gt;=DATE(1950,1,1),F396&lt;=DATE(2099,12,31)),AND(ISNUMBER(G396),G396&gt;=DATE(1950,1,1),G396&lt;=DATE(2099,12,31))),G396&lt;F396,FALSE),AND(H396="Closed",LEN(I396)=0),AND(LEN(I396)&gt;0,NOT(AND(ISNUMBER(I396),I396&gt;=DATE(1950,1,1),I396&lt;=DATE(2099,12,31)))),IF(AND(AND(ISNUMBER(I396),I396&gt;=DATE(1950,1,1),I396&lt;=DATE(2099,12,31)),AND(ISNUMBER(F396),F396&gt;=DATE(1950,1,1),F396&lt;=DATE(2099,12,31))),I396&lt;F396,FALSE)),"Check inputs","OK"))))</f>
        <v/>
      </c>
    </row>
    <row r="397" spans="1:12" x14ac:dyDescent="0.25">
      <c r="A397" s="16"/>
      <c r="B397" s="18"/>
      <c r="C397" s="18"/>
      <c r="D397" s="16"/>
      <c r="E397" s="16"/>
      <c r="F397" s="17"/>
      <c r="G397" s="17"/>
      <c r="H397" s="16"/>
      <c r="I397" s="17"/>
      <c r="J397" s="20" t="str">
        <f>IF(NOT(COUNTA(A397:I397)&gt;0),"",IF(NOT(AND(ISNUMBER(F397),F397&gt;=DATE(1950,1,1),F397&lt;=DATE(2099,12,31))),"",IF(H397="Closed",IF(AND(ISNUMBER(I397),I397&gt;=DATE(1950,1,1),I397&lt;=DATE(2099,12,31)),I397-F397,""),IF(AND(ISNUMBER(Dashboard!$B$4),Dashboard!$B$4&gt;=DATE(1950,1,1),Dashboard!$B$4&lt;=DATE(2099,12,31)),Dashboard!$B$4-F397,""))))</f>
        <v/>
      </c>
      <c r="K397" s="22" t="str">
        <f>IF(NOT(COUNTA(A397:I397)&gt;0),"",IF(OR(NOT(AND(ISNUMBER(G397),G397&gt;=DATE(1950,1,1),G397&lt;=DATE(2099,12,31))),NOT(AND(ISNUMBER(Dashboard!$B$4),Dashboard!$B$4&gt;=DATE(1950,1,1),Dashboard!$B$4&lt;=DATE(2099,12,31)))),"",IF(AND(H397&lt;&gt;"Closed",G397&lt;Dashboard!$B$4),"Yes","No")))</f>
        <v/>
      </c>
      <c r="L397" s="22" t="str">
        <f>IF(NOT(COUNTA(A397:I397)&gt;0),"",IF(LEN(A397)=0,"Check ID",IF(SUMPRODUCT(--($A$2:$A$501=A397))&gt;1,"Duplicate ID",IF(OR(LEN(B397)=0,LEN(C397)=0,LEN(E397)=0,NOT(OR(D397="Mechanical",D397="Electrical",D397="Plumbing",D397="Controls",D397="Other")),NOT(AND(ISNUMBER(F397),F397&gt;=DATE(1950,1,1),F397&lt;=DATE(2099,12,31))),NOT(AND(ISNUMBER(G397),G397&gt;=DATE(1950,1,1),G397&lt;=DATE(2099,12,31))),NOT(OR(H397="Open",H397="Ready for review",H397="Closed")),IF(AND(AND(ISNUMBER(F397),F397&gt;=DATE(1950,1,1),F397&lt;=DATE(2099,12,31)),AND(ISNUMBER(G397),G397&gt;=DATE(1950,1,1),G397&lt;=DATE(2099,12,31))),G397&lt;F397,FALSE),AND(H397="Closed",LEN(I397)=0),AND(LEN(I397)&gt;0,NOT(AND(ISNUMBER(I397),I397&gt;=DATE(1950,1,1),I397&lt;=DATE(2099,12,31)))),IF(AND(AND(ISNUMBER(I397),I397&gt;=DATE(1950,1,1),I397&lt;=DATE(2099,12,31)),AND(ISNUMBER(F397),F397&gt;=DATE(1950,1,1),F397&lt;=DATE(2099,12,31))),I397&lt;F397,FALSE)),"Check inputs","OK"))))</f>
        <v/>
      </c>
    </row>
    <row r="398" spans="1:12" x14ac:dyDescent="0.25">
      <c r="A398" s="16"/>
      <c r="B398" s="18"/>
      <c r="C398" s="18"/>
      <c r="D398" s="16"/>
      <c r="E398" s="16"/>
      <c r="F398" s="17"/>
      <c r="G398" s="17"/>
      <c r="H398" s="16"/>
      <c r="I398" s="17"/>
      <c r="J398" s="20" t="str">
        <f>IF(NOT(COUNTA(A398:I398)&gt;0),"",IF(NOT(AND(ISNUMBER(F398),F398&gt;=DATE(1950,1,1),F398&lt;=DATE(2099,12,31))),"",IF(H398="Closed",IF(AND(ISNUMBER(I398),I398&gt;=DATE(1950,1,1),I398&lt;=DATE(2099,12,31)),I398-F398,""),IF(AND(ISNUMBER(Dashboard!$B$4),Dashboard!$B$4&gt;=DATE(1950,1,1),Dashboard!$B$4&lt;=DATE(2099,12,31)),Dashboard!$B$4-F398,""))))</f>
        <v/>
      </c>
      <c r="K398" s="22" t="str">
        <f>IF(NOT(COUNTA(A398:I398)&gt;0),"",IF(OR(NOT(AND(ISNUMBER(G398),G398&gt;=DATE(1950,1,1),G398&lt;=DATE(2099,12,31))),NOT(AND(ISNUMBER(Dashboard!$B$4),Dashboard!$B$4&gt;=DATE(1950,1,1),Dashboard!$B$4&lt;=DATE(2099,12,31)))),"",IF(AND(H398&lt;&gt;"Closed",G398&lt;Dashboard!$B$4),"Yes","No")))</f>
        <v/>
      </c>
      <c r="L398" s="22" t="str">
        <f>IF(NOT(COUNTA(A398:I398)&gt;0),"",IF(LEN(A398)=0,"Check ID",IF(SUMPRODUCT(--($A$2:$A$501=A398))&gt;1,"Duplicate ID",IF(OR(LEN(B398)=0,LEN(C398)=0,LEN(E398)=0,NOT(OR(D398="Mechanical",D398="Electrical",D398="Plumbing",D398="Controls",D398="Other")),NOT(AND(ISNUMBER(F398),F398&gt;=DATE(1950,1,1),F398&lt;=DATE(2099,12,31))),NOT(AND(ISNUMBER(G398),G398&gt;=DATE(1950,1,1),G398&lt;=DATE(2099,12,31))),NOT(OR(H398="Open",H398="Ready for review",H398="Closed")),IF(AND(AND(ISNUMBER(F398),F398&gt;=DATE(1950,1,1),F398&lt;=DATE(2099,12,31)),AND(ISNUMBER(G398),G398&gt;=DATE(1950,1,1),G398&lt;=DATE(2099,12,31))),G398&lt;F398,FALSE),AND(H398="Closed",LEN(I398)=0),AND(LEN(I398)&gt;0,NOT(AND(ISNUMBER(I398),I398&gt;=DATE(1950,1,1),I398&lt;=DATE(2099,12,31)))),IF(AND(AND(ISNUMBER(I398),I398&gt;=DATE(1950,1,1),I398&lt;=DATE(2099,12,31)),AND(ISNUMBER(F398),F398&gt;=DATE(1950,1,1),F398&lt;=DATE(2099,12,31))),I398&lt;F398,FALSE)),"Check inputs","OK"))))</f>
        <v/>
      </c>
    </row>
    <row r="399" spans="1:12" x14ac:dyDescent="0.25">
      <c r="A399" s="16"/>
      <c r="B399" s="18"/>
      <c r="C399" s="18"/>
      <c r="D399" s="16"/>
      <c r="E399" s="16"/>
      <c r="F399" s="17"/>
      <c r="G399" s="17"/>
      <c r="H399" s="16"/>
      <c r="I399" s="17"/>
      <c r="J399" s="20" t="str">
        <f>IF(NOT(COUNTA(A399:I399)&gt;0),"",IF(NOT(AND(ISNUMBER(F399),F399&gt;=DATE(1950,1,1),F399&lt;=DATE(2099,12,31))),"",IF(H399="Closed",IF(AND(ISNUMBER(I399),I399&gt;=DATE(1950,1,1),I399&lt;=DATE(2099,12,31)),I399-F399,""),IF(AND(ISNUMBER(Dashboard!$B$4),Dashboard!$B$4&gt;=DATE(1950,1,1),Dashboard!$B$4&lt;=DATE(2099,12,31)),Dashboard!$B$4-F399,""))))</f>
        <v/>
      </c>
      <c r="K399" s="22" t="str">
        <f>IF(NOT(COUNTA(A399:I399)&gt;0),"",IF(OR(NOT(AND(ISNUMBER(G399),G399&gt;=DATE(1950,1,1),G399&lt;=DATE(2099,12,31))),NOT(AND(ISNUMBER(Dashboard!$B$4),Dashboard!$B$4&gt;=DATE(1950,1,1),Dashboard!$B$4&lt;=DATE(2099,12,31)))),"",IF(AND(H399&lt;&gt;"Closed",G399&lt;Dashboard!$B$4),"Yes","No")))</f>
        <v/>
      </c>
      <c r="L399" s="22" t="str">
        <f>IF(NOT(COUNTA(A399:I399)&gt;0),"",IF(LEN(A399)=0,"Check ID",IF(SUMPRODUCT(--($A$2:$A$501=A399))&gt;1,"Duplicate ID",IF(OR(LEN(B399)=0,LEN(C399)=0,LEN(E399)=0,NOT(OR(D399="Mechanical",D399="Electrical",D399="Plumbing",D399="Controls",D399="Other")),NOT(AND(ISNUMBER(F399),F399&gt;=DATE(1950,1,1),F399&lt;=DATE(2099,12,31))),NOT(AND(ISNUMBER(G399),G399&gt;=DATE(1950,1,1),G399&lt;=DATE(2099,12,31))),NOT(OR(H399="Open",H399="Ready for review",H399="Closed")),IF(AND(AND(ISNUMBER(F399),F399&gt;=DATE(1950,1,1),F399&lt;=DATE(2099,12,31)),AND(ISNUMBER(G399),G399&gt;=DATE(1950,1,1),G399&lt;=DATE(2099,12,31))),G399&lt;F399,FALSE),AND(H399="Closed",LEN(I399)=0),AND(LEN(I399)&gt;0,NOT(AND(ISNUMBER(I399),I399&gt;=DATE(1950,1,1),I399&lt;=DATE(2099,12,31)))),IF(AND(AND(ISNUMBER(I399),I399&gt;=DATE(1950,1,1),I399&lt;=DATE(2099,12,31)),AND(ISNUMBER(F399),F399&gt;=DATE(1950,1,1),F399&lt;=DATE(2099,12,31))),I399&lt;F399,FALSE)),"Check inputs","OK"))))</f>
        <v/>
      </c>
    </row>
    <row r="400" spans="1:12" x14ac:dyDescent="0.25">
      <c r="A400" s="16"/>
      <c r="B400" s="18"/>
      <c r="C400" s="18"/>
      <c r="D400" s="16"/>
      <c r="E400" s="16"/>
      <c r="F400" s="17"/>
      <c r="G400" s="17"/>
      <c r="H400" s="16"/>
      <c r="I400" s="17"/>
      <c r="J400" s="20" t="str">
        <f>IF(NOT(COUNTA(A400:I400)&gt;0),"",IF(NOT(AND(ISNUMBER(F400),F400&gt;=DATE(1950,1,1),F400&lt;=DATE(2099,12,31))),"",IF(H400="Closed",IF(AND(ISNUMBER(I400),I400&gt;=DATE(1950,1,1),I400&lt;=DATE(2099,12,31)),I400-F400,""),IF(AND(ISNUMBER(Dashboard!$B$4),Dashboard!$B$4&gt;=DATE(1950,1,1),Dashboard!$B$4&lt;=DATE(2099,12,31)),Dashboard!$B$4-F400,""))))</f>
        <v/>
      </c>
      <c r="K400" s="22" t="str">
        <f>IF(NOT(COUNTA(A400:I400)&gt;0),"",IF(OR(NOT(AND(ISNUMBER(G400),G400&gt;=DATE(1950,1,1),G400&lt;=DATE(2099,12,31))),NOT(AND(ISNUMBER(Dashboard!$B$4),Dashboard!$B$4&gt;=DATE(1950,1,1),Dashboard!$B$4&lt;=DATE(2099,12,31)))),"",IF(AND(H400&lt;&gt;"Closed",G400&lt;Dashboard!$B$4),"Yes","No")))</f>
        <v/>
      </c>
      <c r="L400" s="22" t="str">
        <f>IF(NOT(COUNTA(A400:I400)&gt;0),"",IF(LEN(A400)=0,"Check ID",IF(SUMPRODUCT(--($A$2:$A$501=A400))&gt;1,"Duplicate ID",IF(OR(LEN(B400)=0,LEN(C400)=0,LEN(E400)=0,NOT(OR(D400="Mechanical",D400="Electrical",D400="Plumbing",D400="Controls",D400="Other")),NOT(AND(ISNUMBER(F400),F400&gt;=DATE(1950,1,1),F400&lt;=DATE(2099,12,31))),NOT(AND(ISNUMBER(G400),G400&gt;=DATE(1950,1,1),G400&lt;=DATE(2099,12,31))),NOT(OR(H400="Open",H400="Ready for review",H400="Closed")),IF(AND(AND(ISNUMBER(F400),F400&gt;=DATE(1950,1,1),F400&lt;=DATE(2099,12,31)),AND(ISNUMBER(G400),G400&gt;=DATE(1950,1,1),G400&lt;=DATE(2099,12,31))),G400&lt;F400,FALSE),AND(H400="Closed",LEN(I400)=0),AND(LEN(I400)&gt;0,NOT(AND(ISNUMBER(I400),I400&gt;=DATE(1950,1,1),I400&lt;=DATE(2099,12,31)))),IF(AND(AND(ISNUMBER(I400),I400&gt;=DATE(1950,1,1),I400&lt;=DATE(2099,12,31)),AND(ISNUMBER(F400),F400&gt;=DATE(1950,1,1),F400&lt;=DATE(2099,12,31))),I400&lt;F400,FALSE)),"Check inputs","OK"))))</f>
        <v/>
      </c>
    </row>
    <row r="401" spans="1:12" x14ac:dyDescent="0.25">
      <c r="A401" s="16"/>
      <c r="B401" s="18"/>
      <c r="C401" s="18"/>
      <c r="D401" s="16"/>
      <c r="E401" s="16"/>
      <c r="F401" s="17"/>
      <c r="G401" s="17"/>
      <c r="H401" s="16"/>
      <c r="I401" s="17"/>
      <c r="J401" s="20" t="str">
        <f>IF(NOT(COUNTA(A401:I401)&gt;0),"",IF(NOT(AND(ISNUMBER(F401),F401&gt;=DATE(1950,1,1),F401&lt;=DATE(2099,12,31))),"",IF(H401="Closed",IF(AND(ISNUMBER(I401),I401&gt;=DATE(1950,1,1),I401&lt;=DATE(2099,12,31)),I401-F401,""),IF(AND(ISNUMBER(Dashboard!$B$4),Dashboard!$B$4&gt;=DATE(1950,1,1),Dashboard!$B$4&lt;=DATE(2099,12,31)),Dashboard!$B$4-F401,""))))</f>
        <v/>
      </c>
      <c r="K401" s="22" t="str">
        <f>IF(NOT(COUNTA(A401:I401)&gt;0),"",IF(OR(NOT(AND(ISNUMBER(G401),G401&gt;=DATE(1950,1,1),G401&lt;=DATE(2099,12,31))),NOT(AND(ISNUMBER(Dashboard!$B$4),Dashboard!$B$4&gt;=DATE(1950,1,1),Dashboard!$B$4&lt;=DATE(2099,12,31)))),"",IF(AND(H401&lt;&gt;"Closed",G401&lt;Dashboard!$B$4),"Yes","No")))</f>
        <v/>
      </c>
      <c r="L401" s="22" t="str">
        <f>IF(NOT(COUNTA(A401:I401)&gt;0),"",IF(LEN(A401)=0,"Check ID",IF(SUMPRODUCT(--($A$2:$A$501=A401))&gt;1,"Duplicate ID",IF(OR(LEN(B401)=0,LEN(C401)=0,LEN(E401)=0,NOT(OR(D401="Mechanical",D401="Electrical",D401="Plumbing",D401="Controls",D401="Other")),NOT(AND(ISNUMBER(F401),F401&gt;=DATE(1950,1,1),F401&lt;=DATE(2099,12,31))),NOT(AND(ISNUMBER(G401),G401&gt;=DATE(1950,1,1),G401&lt;=DATE(2099,12,31))),NOT(OR(H401="Open",H401="Ready for review",H401="Closed")),IF(AND(AND(ISNUMBER(F401),F401&gt;=DATE(1950,1,1),F401&lt;=DATE(2099,12,31)),AND(ISNUMBER(G401),G401&gt;=DATE(1950,1,1),G401&lt;=DATE(2099,12,31))),G401&lt;F401,FALSE),AND(H401="Closed",LEN(I401)=0),AND(LEN(I401)&gt;0,NOT(AND(ISNUMBER(I401),I401&gt;=DATE(1950,1,1),I401&lt;=DATE(2099,12,31)))),IF(AND(AND(ISNUMBER(I401),I401&gt;=DATE(1950,1,1),I401&lt;=DATE(2099,12,31)),AND(ISNUMBER(F401),F401&gt;=DATE(1950,1,1),F401&lt;=DATE(2099,12,31))),I401&lt;F401,FALSE)),"Check inputs","OK"))))</f>
        <v/>
      </c>
    </row>
    <row r="402" spans="1:12" x14ac:dyDescent="0.25">
      <c r="A402" s="16"/>
      <c r="B402" s="18"/>
      <c r="C402" s="18"/>
      <c r="D402" s="16"/>
      <c r="E402" s="16"/>
      <c r="F402" s="17"/>
      <c r="G402" s="17"/>
      <c r="H402" s="16"/>
      <c r="I402" s="17"/>
      <c r="J402" s="20" t="str">
        <f>IF(NOT(COUNTA(A402:I402)&gt;0),"",IF(NOT(AND(ISNUMBER(F402),F402&gt;=DATE(1950,1,1),F402&lt;=DATE(2099,12,31))),"",IF(H402="Closed",IF(AND(ISNUMBER(I402),I402&gt;=DATE(1950,1,1),I402&lt;=DATE(2099,12,31)),I402-F402,""),IF(AND(ISNUMBER(Dashboard!$B$4),Dashboard!$B$4&gt;=DATE(1950,1,1),Dashboard!$B$4&lt;=DATE(2099,12,31)),Dashboard!$B$4-F402,""))))</f>
        <v/>
      </c>
      <c r="K402" s="22" t="str">
        <f>IF(NOT(COUNTA(A402:I402)&gt;0),"",IF(OR(NOT(AND(ISNUMBER(G402),G402&gt;=DATE(1950,1,1),G402&lt;=DATE(2099,12,31))),NOT(AND(ISNUMBER(Dashboard!$B$4),Dashboard!$B$4&gt;=DATE(1950,1,1),Dashboard!$B$4&lt;=DATE(2099,12,31)))),"",IF(AND(H402&lt;&gt;"Closed",G402&lt;Dashboard!$B$4),"Yes","No")))</f>
        <v/>
      </c>
      <c r="L402" s="22" t="str">
        <f>IF(NOT(COUNTA(A402:I402)&gt;0),"",IF(LEN(A402)=0,"Check ID",IF(SUMPRODUCT(--($A$2:$A$501=A402))&gt;1,"Duplicate ID",IF(OR(LEN(B402)=0,LEN(C402)=0,LEN(E402)=0,NOT(OR(D402="Mechanical",D402="Electrical",D402="Plumbing",D402="Controls",D402="Other")),NOT(AND(ISNUMBER(F402),F402&gt;=DATE(1950,1,1),F402&lt;=DATE(2099,12,31))),NOT(AND(ISNUMBER(G402),G402&gt;=DATE(1950,1,1),G402&lt;=DATE(2099,12,31))),NOT(OR(H402="Open",H402="Ready for review",H402="Closed")),IF(AND(AND(ISNUMBER(F402),F402&gt;=DATE(1950,1,1),F402&lt;=DATE(2099,12,31)),AND(ISNUMBER(G402),G402&gt;=DATE(1950,1,1),G402&lt;=DATE(2099,12,31))),G402&lt;F402,FALSE),AND(H402="Closed",LEN(I402)=0),AND(LEN(I402)&gt;0,NOT(AND(ISNUMBER(I402),I402&gt;=DATE(1950,1,1),I402&lt;=DATE(2099,12,31)))),IF(AND(AND(ISNUMBER(I402),I402&gt;=DATE(1950,1,1),I402&lt;=DATE(2099,12,31)),AND(ISNUMBER(F402),F402&gt;=DATE(1950,1,1),F402&lt;=DATE(2099,12,31))),I402&lt;F402,FALSE)),"Check inputs","OK"))))</f>
        <v/>
      </c>
    </row>
    <row r="403" spans="1:12" x14ac:dyDescent="0.25">
      <c r="A403" s="16"/>
      <c r="B403" s="18"/>
      <c r="C403" s="18"/>
      <c r="D403" s="16"/>
      <c r="E403" s="16"/>
      <c r="F403" s="17"/>
      <c r="G403" s="17"/>
      <c r="H403" s="16"/>
      <c r="I403" s="17"/>
      <c r="J403" s="20" t="str">
        <f>IF(NOT(COUNTA(A403:I403)&gt;0),"",IF(NOT(AND(ISNUMBER(F403),F403&gt;=DATE(1950,1,1),F403&lt;=DATE(2099,12,31))),"",IF(H403="Closed",IF(AND(ISNUMBER(I403),I403&gt;=DATE(1950,1,1),I403&lt;=DATE(2099,12,31)),I403-F403,""),IF(AND(ISNUMBER(Dashboard!$B$4),Dashboard!$B$4&gt;=DATE(1950,1,1),Dashboard!$B$4&lt;=DATE(2099,12,31)),Dashboard!$B$4-F403,""))))</f>
        <v/>
      </c>
      <c r="K403" s="22" t="str">
        <f>IF(NOT(COUNTA(A403:I403)&gt;0),"",IF(OR(NOT(AND(ISNUMBER(G403),G403&gt;=DATE(1950,1,1),G403&lt;=DATE(2099,12,31))),NOT(AND(ISNUMBER(Dashboard!$B$4),Dashboard!$B$4&gt;=DATE(1950,1,1),Dashboard!$B$4&lt;=DATE(2099,12,31)))),"",IF(AND(H403&lt;&gt;"Closed",G403&lt;Dashboard!$B$4),"Yes","No")))</f>
        <v/>
      </c>
      <c r="L403" s="22" t="str">
        <f>IF(NOT(COUNTA(A403:I403)&gt;0),"",IF(LEN(A403)=0,"Check ID",IF(SUMPRODUCT(--($A$2:$A$501=A403))&gt;1,"Duplicate ID",IF(OR(LEN(B403)=0,LEN(C403)=0,LEN(E403)=0,NOT(OR(D403="Mechanical",D403="Electrical",D403="Plumbing",D403="Controls",D403="Other")),NOT(AND(ISNUMBER(F403),F403&gt;=DATE(1950,1,1),F403&lt;=DATE(2099,12,31))),NOT(AND(ISNUMBER(G403),G403&gt;=DATE(1950,1,1),G403&lt;=DATE(2099,12,31))),NOT(OR(H403="Open",H403="Ready for review",H403="Closed")),IF(AND(AND(ISNUMBER(F403),F403&gt;=DATE(1950,1,1),F403&lt;=DATE(2099,12,31)),AND(ISNUMBER(G403),G403&gt;=DATE(1950,1,1),G403&lt;=DATE(2099,12,31))),G403&lt;F403,FALSE),AND(H403="Closed",LEN(I403)=0),AND(LEN(I403)&gt;0,NOT(AND(ISNUMBER(I403),I403&gt;=DATE(1950,1,1),I403&lt;=DATE(2099,12,31)))),IF(AND(AND(ISNUMBER(I403),I403&gt;=DATE(1950,1,1),I403&lt;=DATE(2099,12,31)),AND(ISNUMBER(F403),F403&gt;=DATE(1950,1,1),F403&lt;=DATE(2099,12,31))),I403&lt;F403,FALSE)),"Check inputs","OK"))))</f>
        <v/>
      </c>
    </row>
    <row r="404" spans="1:12" x14ac:dyDescent="0.25">
      <c r="A404" s="16"/>
      <c r="B404" s="18"/>
      <c r="C404" s="18"/>
      <c r="D404" s="16"/>
      <c r="E404" s="16"/>
      <c r="F404" s="17"/>
      <c r="G404" s="17"/>
      <c r="H404" s="16"/>
      <c r="I404" s="17"/>
      <c r="J404" s="20" t="str">
        <f>IF(NOT(COUNTA(A404:I404)&gt;0),"",IF(NOT(AND(ISNUMBER(F404),F404&gt;=DATE(1950,1,1),F404&lt;=DATE(2099,12,31))),"",IF(H404="Closed",IF(AND(ISNUMBER(I404),I404&gt;=DATE(1950,1,1),I404&lt;=DATE(2099,12,31)),I404-F404,""),IF(AND(ISNUMBER(Dashboard!$B$4),Dashboard!$B$4&gt;=DATE(1950,1,1),Dashboard!$B$4&lt;=DATE(2099,12,31)),Dashboard!$B$4-F404,""))))</f>
        <v/>
      </c>
      <c r="K404" s="22" t="str">
        <f>IF(NOT(COUNTA(A404:I404)&gt;0),"",IF(OR(NOT(AND(ISNUMBER(G404),G404&gt;=DATE(1950,1,1),G404&lt;=DATE(2099,12,31))),NOT(AND(ISNUMBER(Dashboard!$B$4),Dashboard!$B$4&gt;=DATE(1950,1,1),Dashboard!$B$4&lt;=DATE(2099,12,31)))),"",IF(AND(H404&lt;&gt;"Closed",G404&lt;Dashboard!$B$4),"Yes","No")))</f>
        <v/>
      </c>
      <c r="L404" s="22" t="str">
        <f>IF(NOT(COUNTA(A404:I404)&gt;0),"",IF(LEN(A404)=0,"Check ID",IF(SUMPRODUCT(--($A$2:$A$501=A404))&gt;1,"Duplicate ID",IF(OR(LEN(B404)=0,LEN(C404)=0,LEN(E404)=0,NOT(OR(D404="Mechanical",D404="Electrical",D404="Plumbing",D404="Controls",D404="Other")),NOT(AND(ISNUMBER(F404),F404&gt;=DATE(1950,1,1),F404&lt;=DATE(2099,12,31))),NOT(AND(ISNUMBER(G404),G404&gt;=DATE(1950,1,1),G404&lt;=DATE(2099,12,31))),NOT(OR(H404="Open",H404="Ready for review",H404="Closed")),IF(AND(AND(ISNUMBER(F404),F404&gt;=DATE(1950,1,1),F404&lt;=DATE(2099,12,31)),AND(ISNUMBER(G404),G404&gt;=DATE(1950,1,1),G404&lt;=DATE(2099,12,31))),G404&lt;F404,FALSE),AND(H404="Closed",LEN(I404)=0),AND(LEN(I404)&gt;0,NOT(AND(ISNUMBER(I404),I404&gt;=DATE(1950,1,1),I404&lt;=DATE(2099,12,31)))),IF(AND(AND(ISNUMBER(I404),I404&gt;=DATE(1950,1,1),I404&lt;=DATE(2099,12,31)),AND(ISNUMBER(F404),F404&gt;=DATE(1950,1,1),F404&lt;=DATE(2099,12,31))),I404&lt;F404,FALSE)),"Check inputs","OK"))))</f>
        <v/>
      </c>
    </row>
    <row r="405" spans="1:12" x14ac:dyDescent="0.25">
      <c r="A405" s="16"/>
      <c r="B405" s="18"/>
      <c r="C405" s="18"/>
      <c r="D405" s="16"/>
      <c r="E405" s="16"/>
      <c r="F405" s="17"/>
      <c r="G405" s="17"/>
      <c r="H405" s="16"/>
      <c r="I405" s="17"/>
      <c r="J405" s="20" t="str">
        <f>IF(NOT(COUNTA(A405:I405)&gt;0),"",IF(NOT(AND(ISNUMBER(F405),F405&gt;=DATE(1950,1,1),F405&lt;=DATE(2099,12,31))),"",IF(H405="Closed",IF(AND(ISNUMBER(I405),I405&gt;=DATE(1950,1,1),I405&lt;=DATE(2099,12,31)),I405-F405,""),IF(AND(ISNUMBER(Dashboard!$B$4),Dashboard!$B$4&gt;=DATE(1950,1,1),Dashboard!$B$4&lt;=DATE(2099,12,31)),Dashboard!$B$4-F405,""))))</f>
        <v/>
      </c>
      <c r="K405" s="22" t="str">
        <f>IF(NOT(COUNTA(A405:I405)&gt;0),"",IF(OR(NOT(AND(ISNUMBER(G405),G405&gt;=DATE(1950,1,1),G405&lt;=DATE(2099,12,31))),NOT(AND(ISNUMBER(Dashboard!$B$4),Dashboard!$B$4&gt;=DATE(1950,1,1),Dashboard!$B$4&lt;=DATE(2099,12,31)))),"",IF(AND(H405&lt;&gt;"Closed",G405&lt;Dashboard!$B$4),"Yes","No")))</f>
        <v/>
      </c>
      <c r="L405" s="22" t="str">
        <f>IF(NOT(COUNTA(A405:I405)&gt;0),"",IF(LEN(A405)=0,"Check ID",IF(SUMPRODUCT(--($A$2:$A$501=A405))&gt;1,"Duplicate ID",IF(OR(LEN(B405)=0,LEN(C405)=0,LEN(E405)=0,NOT(OR(D405="Mechanical",D405="Electrical",D405="Plumbing",D405="Controls",D405="Other")),NOT(AND(ISNUMBER(F405),F405&gt;=DATE(1950,1,1),F405&lt;=DATE(2099,12,31))),NOT(AND(ISNUMBER(G405),G405&gt;=DATE(1950,1,1),G405&lt;=DATE(2099,12,31))),NOT(OR(H405="Open",H405="Ready for review",H405="Closed")),IF(AND(AND(ISNUMBER(F405),F405&gt;=DATE(1950,1,1),F405&lt;=DATE(2099,12,31)),AND(ISNUMBER(G405),G405&gt;=DATE(1950,1,1),G405&lt;=DATE(2099,12,31))),G405&lt;F405,FALSE),AND(H405="Closed",LEN(I405)=0),AND(LEN(I405)&gt;0,NOT(AND(ISNUMBER(I405),I405&gt;=DATE(1950,1,1),I405&lt;=DATE(2099,12,31)))),IF(AND(AND(ISNUMBER(I405),I405&gt;=DATE(1950,1,1),I405&lt;=DATE(2099,12,31)),AND(ISNUMBER(F405),F405&gt;=DATE(1950,1,1),F405&lt;=DATE(2099,12,31))),I405&lt;F405,FALSE)),"Check inputs","OK"))))</f>
        <v/>
      </c>
    </row>
    <row r="406" spans="1:12" x14ac:dyDescent="0.25">
      <c r="A406" s="16"/>
      <c r="B406" s="18"/>
      <c r="C406" s="18"/>
      <c r="D406" s="16"/>
      <c r="E406" s="16"/>
      <c r="F406" s="17"/>
      <c r="G406" s="17"/>
      <c r="H406" s="16"/>
      <c r="I406" s="17"/>
      <c r="J406" s="20" t="str">
        <f>IF(NOT(COUNTA(A406:I406)&gt;0),"",IF(NOT(AND(ISNUMBER(F406),F406&gt;=DATE(1950,1,1),F406&lt;=DATE(2099,12,31))),"",IF(H406="Closed",IF(AND(ISNUMBER(I406),I406&gt;=DATE(1950,1,1),I406&lt;=DATE(2099,12,31)),I406-F406,""),IF(AND(ISNUMBER(Dashboard!$B$4),Dashboard!$B$4&gt;=DATE(1950,1,1),Dashboard!$B$4&lt;=DATE(2099,12,31)),Dashboard!$B$4-F406,""))))</f>
        <v/>
      </c>
      <c r="K406" s="22" t="str">
        <f>IF(NOT(COUNTA(A406:I406)&gt;0),"",IF(OR(NOT(AND(ISNUMBER(G406),G406&gt;=DATE(1950,1,1),G406&lt;=DATE(2099,12,31))),NOT(AND(ISNUMBER(Dashboard!$B$4),Dashboard!$B$4&gt;=DATE(1950,1,1),Dashboard!$B$4&lt;=DATE(2099,12,31)))),"",IF(AND(H406&lt;&gt;"Closed",G406&lt;Dashboard!$B$4),"Yes","No")))</f>
        <v/>
      </c>
      <c r="L406" s="22" t="str">
        <f>IF(NOT(COUNTA(A406:I406)&gt;0),"",IF(LEN(A406)=0,"Check ID",IF(SUMPRODUCT(--($A$2:$A$501=A406))&gt;1,"Duplicate ID",IF(OR(LEN(B406)=0,LEN(C406)=0,LEN(E406)=0,NOT(OR(D406="Mechanical",D406="Electrical",D406="Plumbing",D406="Controls",D406="Other")),NOT(AND(ISNUMBER(F406),F406&gt;=DATE(1950,1,1),F406&lt;=DATE(2099,12,31))),NOT(AND(ISNUMBER(G406),G406&gt;=DATE(1950,1,1),G406&lt;=DATE(2099,12,31))),NOT(OR(H406="Open",H406="Ready for review",H406="Closed")),IF(AND(AND(ISNUMBER(F406),F406&gt;=DATE(1950,1,1),F406&lt;=DATE(2099,12,31)),AND(ISNUMBER(G406),G406&gt;=DATE(1950,1,1),G406&lt;=DATE(2099,12,31))),G406&lt;F406,FALSE),AND(H406="Closed",LEN(I406)=0),AND(LEN(I406)&gt;0,NOT(AND(ISNUMBER(I406),I406&gt;=DATE(1950,1,1),I406&lt;=DATE(2099,12,31)))),IF(AND(AND(ISNUMBER(I406),I406&gt;=DATE(1950,1,1),I406&lt;=DATE(2099,12,31)),AND(ISNUMBER(F406),F406&gt;=DATE(1950,1,1),F406&lt;=DATE(2099,12,31))),I406&lt;F406,FALSE)),"Check inputs","OK"))))</f>
        <v/>
      </c>
    </row>
    <row r="407" spans="1:12" x14ac:dyDescent="0.25">
      <c r="A407" s="16"/>
      <c r="B407" s="18"/>
      <c r="C407" s="18"/>
      <c r="D407" s="16"/>
      <c r="E407" s="16"/>
      <c r="F407" s="17"/>
      <c r="G407" s="17"/>
      <c r="H407" s="16"/>
      <c r="I407" s="17"/>
      <c r="J407" s="20" t="str">
        <f>IF(NOT(COUNTA(A407:I407)&gt;0),"",IF(NOT(AND(ISNUMBER(F407),F407&gt;=DATE(1950,1,1),F407&lt;=DATE(2099,12,31))),"",IF(H407="Closed",IF(AND(ISNUMBER(I407),I407&gt;=DATE(1950,1,1),I407&lt;=DATE(2099,12,31)),I407-F407,""),IF(AND(ISNUMBER(Dashboard!$B$4),Dashboard!$B$4&gt;=DATE(1950,1,1),Dashboard!$B$4&lt;=DATE(2099,12,31)),Dashboard!$B$4-F407,""))))</f>
        <v/>
      </c>
      <c r="K407" s="22" t="str">
        <f>IF(NOT(COUNTA(A407:I407)&gt;0),"",IF(OR(NOT(AND(ISNUMBER(G407),G407&gt;=DATE(1950,1,1),G407&lt;=DATE(2099,12,31))),NOT(AND(ISNUMBER(Dashboard!$B$4),Dashboard!$B$4&gt;=DATE(1950,1,1),Dashboard!$B$4&lt;=DATE(2099,12,31)))),"",IF(AND(H407&lt;&gt;"Closed",G407&lt;Dashboard!$B$4),"Yes","No")))</f>
        <v/>
      </c>
      <c r="L407" s="22" t="str">
        <f>IF(NOT(COUNTA(A407:I407)&gt;0),"",IF(LEN(A407)=0,"Check ID",IF(SUMPRODUCT(--($A$2:$A$501=A407))&gt;1,"Duplicate ID",IF(OR(LEN(B407)=0,LEN(C407)=0,LEN(E407)=0,NOT(OR(D407="Mechanical",D407="Electrical",D407="Plumbing",D407="Controls",D407="Other")),NOT(AND(ISNUMBER(F407),F407&gt;=DATE(1950,1,1),F407&lt;=DATE(2099,12,31))),NOT(AND(ISNUMBER(G407),G407&gt;=DATE(1950,1,1),G407&lt;=DATE(2099,12,31))),NOT(OR(H407="Open",H407="Ready for review",H407="Closed")),IF(AND(AND(ISNUMBER(F407),F407&gt;=DATE(1950,1,1),F407&lt;=DATE(2099,12,31)),AND(ISNUMBER(G407),G407&gt;=DATE(1950,1,1),G407&lt;=DATE(2099,12,31))),G407&lt;F407,FALSE),AND(H407="Closed",LEN(I407)=0),AND(LEN(I407)&gt;0,NOT(AND(ISNUMBER(I407),I407&gt;=DATE(1950,1,1),I407&lt;=DATE(2099,12,31)))),IF(AND(AND(ISNUMBER(I407),I407&gt;=DATE(1950,1,1),I407&lt;=DATE(2099,12,31)),AND(ISNUMBER(F407),F407&gt;=DATE(1950,1,1),F407&lt;=DATE(2099,12,31))),I407&lt;F407,FALSE)),"Check inputs","OK"))))</f>
        <v/>
      </c>
    </row>
    <row r="408" spans="1:12" x14ac:dyDescent="0.25">
      <c r="A408" s="16"/>
      <c r="B408" s="18"/>
      <c r="C408" s="18"/>
      <c r="D408" s="16"/>
      <c r="E408" s="16"/>
      <c r="F408" s="17"/>
      <c r="G408" s="17"/>
      <c r="H408" s="16"/>
      <c r="I408" s="17"/>
      <c r="J408" s="20" t="str">
        <f>IF(NOT(COUNTA(A408:I408)&gt;0),"",IF(NOT(AND(ISNUMBER(F408),F408&gt;=DATE(1950,1,1),F408&lt;=DATE(2099,12,31))),"",IF(H408="Closed",IF(AND(ISNUMBER(I408),I408&gt;=DATE(1950,1,1),I408&lt;=DATE(2099,12,31)),I408-F408,""),IF(AND(ISNUMBER(Dashboard!$B$4),Dashboard!$B$4&gt;=DATE(1950,1,1),Dashboard!$B$4&lt;=DATE(2099,12,31)),Dashboard!$B$4-F408,""))))</f>
        <v/>
      </c>
      <c r="K408" s="22" t="str">
        <f>IF(NOT(COUNTA(A408:I408)&gt;0),"",IF(OR(NOT(AND(ISNUMBER(G408),G408&gt;=DATE(1950,1,1),G408&lt;=DATE(2099,12,31))),NOT(AND(ISNUMBER(Dashboard!$B$4),Dashboard!$B$4&gt;=DATE(1950,1,1),Dashboard!$B$4&lt;=DATE(2099,12,31)))),"",IF(AND(H408&lt;&gt;"Closed",G408&lt;Dashboard!$B$4),"Yes","No")))</f>
        <v/>
      </c>
      <c r="L408" s="22" t="str">
        <f>IF(NOT(COUNTA(A408:I408)&gt;0),"",IF(LEN(A408)=0,"Check ID",IF(SUMPRODUCT(--($A$2:$A$501=A408))&gt;1,"Duplicate ID",IF(OR(LEN(B408)=0,LEN(C408)=0,LEN(E408)=0,NOT(OR(D408="Mechanical",D408="Electrical",D408="Plumbing",D408="Controls",D408="Other")),NOT(AND(ISNUMBER(F408),F408&gt;=DATE(1950,1,1),F408&lt;=DATE(2099,12,31))),NOT(AND(ISNUMBER(G408),G408&gt;=DATE(1950,1,1),G408&lt;=DATE(2099,12,31))),NOT(OR(H408="Open",H408="Ready for review",H408="Closed")),IF(AND(AND(ISNUMBER(F408),F408&gt;=DATE(1950,1,1),F408&lt;=DATE(2099,12,31)),AND(ISNUMBER(G408),G408&gt;=DATE(1950,1,1),G408&lt;=DATE(2099,12,31))),G408&lt;F408,FALSE),AND(H408="Closed",LEN(I408)=0),AND(LEN(I408)&gt;0,NOT(AND(ISNUMBER(I408),I408&gt;=DATE(1950,1,1),I408&lt;=DATE(2099,12,31)))),IF(AND(AND(ISNUMBER(I408),I408&gt;=DATE(1950,1,1),I408&lt;=DATE(2099,12,31)),AND(ISNUMBER(F408),F408&gt;=DATE(1950,1,1),F408&lt;=DATE(2099,12,31))),I408&lt;F408,FALSE)),"Check inputs","OK"))))</f>
        <v/>
      </c>
    </row>
    <row r="409" spans="1:12" x14ac:dyDescent="0.25">
      <c r="A409" s="16"/>
      <c r="B409" s="18"/>
      <c r="C409" s="18"/>
      <c r="D409" s="16"/>
      <c r="E409" s="16"/>
      <c r="F409" s="17"/>
      <c r="G409" s="17"/>
      <c r="H409" s="16"/>
      <c r="I409" s="17"/>
      <c r="J409" s="20" t="str">
        <f>IF(NOT(COUNTA(A409:I409)&gt;0),"",IF(NOT(AND(ISNUMBER(F409),F409&gt;=DATE(1950,1,1),F409&lt;=DATE(2099,12,31))),"",IF(H409="Closed",IF(AND(ISNUMBER(I409),I409&gt;=DATE(1950,1,1),I409&lt;=DATE(2099,12,31)),I409-F409,""),IF(AND(ISNUMBER(Dashboard!$B$4),Dashboard!$B$4&gt;=DATE(1950,1,1),Dashboard!$B$4&lt;=DATE(2099,12,31)),Dashboard!$B$4-F409,""))))</f>
        <v/>
      </c>
      <c r="K409" s="22" t="str">
        <f>IF(NOT(COUNTA(A409:I409)&gt;0),"",IF(OR(NOT(AND(ISNUMBER(G409),G409&gt;=DATE(1950,1,1),G409&lt;=DATE(2099,12,31))),NOT(AND(ISNUMBER(Dashboard!$B$4),Dashboard!$B$4&gt;=DATE(1950,1,1),Dashboard!$B$4&lt;=DATE(2099,12,31)))),"",IF(AND(H409&lt;&gt;"Closed",G409&lt;Dashboard!$B$4),"Yes","No")))</f>
        <v/>
      </c>
      <c r="L409" s="22" t="str">
        <f>IF(NOT(COUNTA(A409:I409)&gt;0),"",IF(LEN(A409)=0,"Check ID",IF(SUMPRODUCT(--($A$2:$A$501=A409))&gt;1,"Duplicate ID",IF(OR(LEN(B409)=0,LEN(C409)=0,LEN(E409)=0,NOT(OR(D409="Mechanical",D409="Electrical",D409="Plumbing",D409="Controls",D409="Other")),NOT(AND(ISNUMBER(F409),F409&gt;=DATE(1950,1,1),F409&lt;=DATE(2099,12,31))),NOT(AND(ISNUMBER(G409),G409&gt;=DATE(1950,1,1),G409&lt;=DATE(2099,12,31))),NOT(OR(H409="Open",H409="Ready for review",H409="Closed")),IF(AND(AND(ISNUMBER(F409),F409&gt;=DATE(1950,1,1),F409&lt;=DATE(2099,12,31)),AND(ISNUMBER(G409),G409&gt;=DATE(1950,1,1),G409&lt;=DATE(2099,12,31))),G409&lt;F409,FALSE),AND(H409="Closed",LEN(I409)=0),AND(LEN(I409)&gt;0,NOT(AND(ISNUMBER(I409),I409&gt;=DATE(1950,1,1),I409&lt;=DATE(2099,12,31)))),IF(AND(AND(ISNUMBER(I409),I409&gt;=DATE(1950,1,1),I409&lt;=DATE(2099,12,31)),AND(ISNUMBER(F409),F409&gt;=DATE(1950,1,1),F409&lt;=DATE(2099,12,31))),I409&lt;F409,FALSE)),"Check inputs","OK"))))</f>
        <v/>
      </c>
    </row>
    <row r="410" spans="1:12" x14ac:dyDescent="0.25">
      <c r="A410" s="16"/>
      <c r="B410" s="18"/>
      <c r="C410" s="18"/>
      <c r="D410" s="16"/>
      <c r="E410" s="16"/>
      <c r="F410" s="17"/>
      <c r="G410" s="17"/>
      <c r="H410" s="16"/>
      <c r="I410" s="17"/>
      <c r="J410" s="20" t="str">
        <f>IF(NOT(COUNTA(A410:I410)&gt;0),"",IF(NOT(AND(ISNUMBER(F410),F410&gt;=DATE(1950,1,1),F410&lt;=DATE(2099,12,31))),"",IF(H410="Closed",IF(AND(ISNUMBER(I410),I410&gt;=DATE(1950,1,1),I410&lt;=DATE(2099,12,31)),I410-F410,""),IF(AND(ISNUMBER(Dashboard!$B$4),Dashboard!$B$4&gt;=DATE(1950,1,1),Dashboard!$B$4&lt;=DATE(2099,12,31)),Dashboard!$B$4-F410,""))))</f>
        <v/>
      </c>
      <c r="K410" s="22" t="str">
        <f>IF(NOT(COUNTA(A410:I410)&gt;0),"",IF(OR(NOT(AND(ISNUMBER(G410),G410&gt;=DATE(1950,1,1),G410&lt;=DATE(2099,12,31))),NOT(AND(ISNUMBER(Dashboard!$B$4),Dashboard!$B$4&gt;=DATE(1950,1,1),Dashboard!$B$4&lt;=DATE(2099,12,31)))),"",IF(AND(H410&lt;&gt;"Closed",G410&lt;Dashboard!$B$4),"Yes","No")))</f>
        <v/>
      </c>
      <c r="L410" s="22" t="str">
        <f>IF(NOT(COUNTA(A410:I410)&gt;0),"",IF(LEN(A410)=0,"Check ID",IF(SUMPRODUCT(--($A$2:$A$501=A410))&gt;1,"Duplicate ID",IF(OR(LEN(B410)=0,LEN(C410)=0,LEN(E410)=0,NOT(OR(D410="Mechanical",D410="Electrical",D410="Plumbing",D410="Controls",D410="Other")),NOT(AND(ISNUMBER(F410),F410&gt;=DATE(1950,1,1),F410&lt;=DATE(2099,12,31))),NOT(AND(ISNUMBER(G410),G410&gt;=DATE(1950,1,1),G410&lt;=DATE(2099,12,31))),NOT(OR(H410="Open",H410="Ready for review",H410="Closed")),IF(AND(AND(ISNUMBER(F410),F410&gt;=DATE(1950,1,1),F410&lt;=DATE(2099,12,31)),AND(ISNUMBER(G410),G410&gt;=DATE(1950,1,1),G410&lt;=DATE(2099,12,31))),G410&lt;F410,FALSE),AND(H410="Closed",LEN(I410)=0),AND(LEN(I410)&gt;0,NOT(AND(ISNUMBER(I410),I410&gt;=DATE(1950,1,1),I410&lt;=DATE(2099,12,31)))),IF(AND(AND(ISNUMBER(I410),I410&gt;=DATE(1950,1,1),I410&lt;=DATE(2099,12,31)),AND(ISNUMBER(F410),F410&gt;=DATE(1950,1,1),F410&lt;=DATE(2099,12,31))),I410&lt;F410,FALSE)),"Check inputs","OK"))))</f>
        <v/>
      </c>
    </row>
    <row r="411" spans="1:12" x14ac:dyDescent="0.25">
      <c r="A411" s="16"/>
      <c r="B411" s="18"/>
      <c r="C411" s="18"/>
      <c r="D411" s="16"/>
      <c r="E411" s="16"/>
      <c r="F411" s="17"/>
      <c r="G411" s="17"/>
      <c r="H411" s="16"/>
      <c r="I411" s="17"/>
      <c r="J411" s="20" t="str">
        <f>IF(NOT(COUNTA(A411:I411)&gt;0),"",IF(NOT(AND(ISNUMBER(F411),F411&gt;=DATE(1950,1,1),F411&lt;=DATE(2099,12,31))),"",IF(H411="Closed",IF(AND(ISNUMBER(I411),I411&gt;=DATE(1950,1,1),I411&lt;=DATE(2099,12,31)),I411-F411,""),IF(AND(ISNUMBER(Dashboard!$B$4),Dashboard!$B$4&gt;=DATE(1950,1,1),Dashboard!$B$4&lt;=DATE(2099,12,31)),Dashboard!$B$4-F411,""))))</f>
        <v/>
      </c>
      <c r="K411" s="22" t="str">
        <f>IF(NOT(COUNTA(A411:I411)&gt;0),"",IF(OR(NOT(AND(ISNUMBER(G411),G411&gt;=DATE(1950,1,1),G411&lt;=DATE(2099,12,31))),NOT(AND(ISNUMBER(Dashboard!$B$4),Dashboard!$B$4&gt;=DATE(1950,1,1),Dashboard!$B$4&lt;=DATE(2099,12,31)))),"",IF(AND(H411&lt;&gt;"Closed",G411&lt;Dashboard!$B$4),"Yes","No")))</f>
        <v/>
      </c>
      <c r="L411" s="22" t="str">
        <f>IF(NOT(COUNTA(A411:I411)&gt;0),"",IF(LEN(A411)=0,"Check ID",IF(SUMPRODUCT(--($A$2:$A$501=A411))&gt;1,"Duplicate ID",IF(OR(LEN(B411)=0,LEN(C411)=0,LEN(E411)=0,NOT(OR(D411="Mechanical",D411="Electrical",D411="Plumbing",D411="Controls",D411="Other")),NOT(AND(ISNUMBER(F411),F411&gt;=DATE(1950,1,1),F411&lt;=DATE(2099,12,31))),NOT(AND(ISNUMBER(G411),G411&gt;=DATE(1950,1,1),G411&lt;=DATE(2099,12,31))),NOT(OR(H411="Open",H411="Ready for review",H411="Closed")),IF(AND(AND(ISNUMBER(F411),F411&gt;=DATE(1950,1,1),F411&lt;=DATE(2099,12,31)),AND(ISNUMBER(G411),G411&gt;=DATE(1950,1,1),G411&lt;=DATE(2099,12,31))),G411&lt;F411,FALSE),AND(H411="Closed",LEN(I411)=0),AND(LEN(I411)&gt;0,NOT(AND(ISNUMBER(I411),I411&gt;=DATE(1950,1,1),I411&lt;=DATE(2099,12,31)))),IF(AND(AND(ISNUMBER(I411),I411&gt;=DATE(1950,1,1),I411&lt;=DATE(2099,12,31)),AND(ISNUMBER(F411),F411&gt;=DATE(1950,1,1),F411&lt;=DATE(2099,12,31))),I411&lt;F411,FALSE)),"Check inputs","OK"))))</f>
        <v/>
      </c>
    </row>
    <row r="412" spans="1:12" x14ac:dyDescent="0.25">
      <c r="A412" s="16"/>
      <c r="B412" s="18"/>
      <c r="C412" s="18"/>
      <c r="D412" s="16"/>
      <c r="E412" s="16"/>
      <c r="F412" s="17"/>
      <c r="G412" s="17"/>
      <c r="H412" s="16"/>
      <c r="I412" s="17"/>
      <c r="J412" s="20" t="str">
        <f>IF(NOT(COUNTA(A412:I412)&gt;0),"",IF(NOT(AND(ISNUMBER(F412),F412&gt;=DATE(1950,1,1),F412&lt;=DATE(2099,12,31))),"",IF(H412="Closed",IF(AND(ISNUMBER(I412),I412&gt;=DATE(1950,1,1),I412&lt;=DATE(2099,12,31)),I412-F412,""),IF(AND(ISNUMBER(Dashboard!$B$4),Dashboard!$B$4&gt;=DATE(1950,1,1),Dashboard!$B$4&lt;=DATE(2099,12,31)),Dashboard!$B$4-F412,""))))</f>
        <v/>
      </c>
      <c r="K412" s="22" t="str">
        <f>IF(NOT(COUNTA(A412:I412)&gt;0),"",IF(OR(NOT(AND(ISNUMBER(G412),G412&gt;=DATE(1950,1,1),G412&lt;=DATE(2099,12,31))),NOT(AND(ISNUMBER(Dashboard!$B$4),Dashboard!$B$4&gt;=DATE(1950,1,1),Dashboard!$B$4&lt;=DATE(2099,12,31)))),"",IF(AND(H412&lt;&gt;"Closed",G412&lt;Dashboard!$B$4),"Yes","No")))</f>
        <v/>
      </c>
      <c r="L412" s="22" t="str">
        <f>IF(NOT(COUNTA(A412:I412)&gt;0),"",IF(LEN(A412)=0,"Check ID",IF(SUMPRODUCT(--($A$2:$A$501=A412))&gt;1,"Duplicate ID",IF(OR(LEN(B412)=0,LEN(C412)=0,LEN(E412)=0,NOT(OR(D412="Mechanical",D412="Electrical",D412="Plumbing",D412="Controls",D412="Other")),NOT(AND(ISNUMBER(F412),F412&gt;=DATE(1950,1,1),F412&lt;=DATE(2099,12,31))),NOT(AND(ISNUMBER(G412),G412&gt;=DATE(1950,1,1),G412&lt;=DATE(2099,12,31))),NOT(OR(H412="Open",H412="Ready for review",H412="Closed")),IF(AND(AND(ISNUMBER(F412),F412&gt;=DATE(1950,1,1),F412&lt;=DATE(2099,12,31)),AND(ISNUMBER(G412),G412&gt;=DATE(1950,1,1),G412&lt;=DATE(2099,12,31))),G412&lt;F412,FALSE),AND(H412="Closed",LEN(I412)=0),AND(LEN(I412)&gt;0,NOT(AND(ISNUMBER(I412),I412&gt;=DATE(1950,1,1),I412&lt;=DATE(2099,12,31)))),IF(AND(AND(ISNUMBER(I412),I412&gt;=DATE(1950,1,1),I412&lt;=DATE(2099,12,31)),AND(ISNUMBER(F412),F412&gt;=DATE(1950,1,1),F412&lt;=DATE(2099,12,31))),I412&lt;F412,FALSE)),"Check inputs","OK"))))</f>
        <v/>
      </c>
    </row>
    <row r="413" spans="1:12" x14ac:dyDescent="0.25">
      <c r="A413" s="16"/>
      <c r="B413" s="18"/>
      <c r="C413" s="18"/>
      <c r="D413" s="16"/>
      <c r="E413" s="16"/>
      <c r="F413" s="17"/>
      <c r="G413" s="17"/>
      <c r="H413" s="16"/>
      <c r="I413" s="17"/>
      <c r="J413" s="20" t="str">
        <f>IF(NOT(COUNTA(A413:I413)&gt;0),"",IF(NOT(AND(ISNUMBER(F413),F413&gt;=DATE(1950,1,1),F413&lt;=DATE(2099,12,31))),"",IF(H413="Closed",IF(AND(ISNUMBER(I413),I413&gt;=DATE(1950,1,1),I413&lt;=DATE(2099,12,31)),I413-F413,""),IF(AND(ISNUMBER(Dashboard!$B$4),Dashboard!$B$4&gt;=DATE(1950,1,1),Dashboard!$B$4&lt;=DATE(2099,12,31)),Dashboard!$B$4-F413,""))))</f>
        <v/>
      </c>
      <c r="K413" s="22" t="str">
        <f>IF(NOT(COUNTA(A413:I413)&gt;0),"",IF(OR(NOT(AND(ISNUMBER(G413),G413&gt;=DATE(1950,1,1),G413&lt;=DATE(2099,12,31))),NOT(AND(ISNUMBER(Dashboard!$B$4),Dashboard!$B$4&gt;=DATE(1950,1,1),Dashboard!$B$4&lt;=DATE(2099,12,31)))),"",IF(AND(H413&lt;&gt;"Closed",G413&lt;Dashboard!$B$4),"Yes","No")))</f>
        <v/>
      </c>
      <c r="L413" s="22" t="str">
        <f>IF(NOT(COUNTA(A413:I413)&gt;0),"",IF(LEN(A413)=0,"Check ID",IF(SUMPRODUCT(--($A$2:$A$501=A413))&gt;1,"Duplicate ID",IF(OR(LEN(B413)=0,LEN(C413)=0,LEN(E413)=0,NOT(OR(D413="Mechanical",D413="Electrical",D413="Plumbing",D413="Controls",D413="Other")),NOT(AND(ISNUMBER(F413),F413&gt;=DATE(1950,1,1),F413&lt;=DATE(2099,12,31))),NOT(AND(ISNUMBER(G413),G413&gt;=DATE(1950,1,1),G413&lt;=DATE(2099,12,31))),NOT(OR(H413="Open",H413="Ready for review",H413="Closed")),IF(AND(AND(ISNUMBER(F413),F413&gt;=DATE(1950,1,1),F413&lt;=DATE(2099,12,31)),AND(ISNUMBER(G413),G413&gt;=DATE(1950,1,1),G413&lt;=DATE(2099,12,31))),G413&lt;F413,FALSE),AND(H413="Closed",LEN(I413)=0),AND(LEN(I413)&gt;0,NOT(AND(ISNUMBER(I413),I413&gt;=DATE(1950,1,1),I413&lt;=DATE(2099,12,31)))),IF(AND(AND(ISNUMBER(I413),I413&gt;=DATE(1950,1,1),I413&lt;=DATE(2099,12,31)),AND(ISNUMBER(F413),F413&gt;=DATE(1950,1,1),F413&lt;=DATE(2099,12,31))),I413&lt;F413,FALSE)),"Check inputs","OK"))))</f>
        <v/>
      </c>
    </row>
    <row r="414" spans="1:12" x14ac:dyDescent="0.25">
      <c r="A414" s="16"/>
      <c r="B414" s="18"/>
      <c r="C414" s="18"/>
      <c r="D414" s="16"/>
      <c r="E414" s="16"/>
      <c r="F414" s="17"/>
      <c r="G414" s="17"/>
      <c r="H414" s="16"/>
      <c r="I414" s="17"/>
      <c r="J414" s="20" t="str">
        <f>IF(NOT(COUNTA(A414:I414)&gt;0),"",IF(NOT(AND(ISNUMBER(F414),F414&gt;=DATE(1950,1,1),F414&lt;=DATE(2099,12,31))),"",IF(H414="Closed",IF(AND(ISNUMBER(I414),I414&gt;=DATE(1950,1,1),I414&lt;=DATE(2099,12,31)),I414-F414,""),IF(AND(ISNUMBER(Dashboard!$B$4),Dashboard!$B$4&gt;=DATE(1950,1,1),Dashboard!$B$4&lt;=DATE(2099,12,31)),Dashboard!$B$4-F414,""))))</f>
        <v/>
      </c>
      <c r="K414" s="22" t="str">
        <f>IF(NOT(COUNTA(A414:I414)&gt;0),"",IF(OR(NOT(AND(ISNUMBER(G414),G414&gt;=DATE(1950,1,1),G414&lt;=DATE(2099,12,31))),NOT(AND(ISNUMBER(Dashboard!$B$4),Dashboard!$B$4&gt;=DATE(1950,1,1),Dashboard!$B$4&lt;=DATE(2099,12,31)))),"",IF(AND(H414&lt;&gt;"Closed",G414&lt;Dashboard!$B$4),"Yes","No")))</f>
        <v/>
      </c>
      <c r="L414" s="22" t="str">
        <f>IF(NOT(COUNTA(A414:I414)&gt;0),"",IF(LEN(A414)=0,"Check ID",IF(SUMPRODUCT(--($A$2:$A$501=A414))&gt;1,"Duplicate ID",IF(OR(LEN(B414)=0,LEN(C414)=0,LEN(E414)=0,NOT(OR(D414="Mechanical",D414="Electrical",D414="Plumbing",D414="Controls",D414="Other")),NOT(AND(ISNUMBER(F414),F414&gt;=DATE(1950,1,1),F414&lt;=DATE(2099,12,31))),NOT(AND(ISNUMBER(G414),G414&gt;=DATE(1950,1,1),G414&lt;=DATE(2099,12,31))),NOT(OR(H414="Open",H414="Ready for review",H414="Closed")),IF(AND(AND(ISNUMBER(F414),F414&gt;=DATE(1950,1,1),F414&lt;=DATE(2099,12,31)),AND(ISNUMBER(G414),G414&gt;=DATE(1950,1,1),G414&lt;=DATE(2099,12,31))),G414&lt;F414,FALSE),AND(H414="Closed",LEN(I414)=0),AND(LEN(I414)&gt;0,NOT(AND(ISNUMBER(I414),I414&gt;=DATE(1950,1,1),I414&lt;=DATE(2099,12,31)))),IF(AND(AND(ISNUMBER(I414),I414&gt;=DATE(1950,1,1),I414&lt;=DATE(2099,12,31)),AND(ISNUMBER(F414),F414&gt;=DATE(1950,1,1),F414&lt;=DATE(2099,12,31))),I414&lt;F414,FALSE)),"Check inputs","OK"))))</f>
        <v/>
      </c>
    </row>
    <row r="415" spans="1:12" x14ac:dyDescent="0.25">
      <c r="A415" s="16"/>
      <c r="B415" s="18"/>
      <c r="C415" s="18"/>
      <c r="D415" s="16"/>
      <c r="E415" s="16"/>
      <c r="F415" s="17"/>
      <c r="G415" s="17"/>
      <c r="H415" s="16"/>
      <c r="I415" s="17"/>
      <c r="J415" s="20" t="str">
        <f>IF(NOT(COUNTA(A415:I415)&gt;0),"",IF(NOT(AND(ISNUMBER(F415),F415&gt;=DATE(1950,1,1),F415&lt;=DATE(2099,12,31))),"",IF(H415="Closed",IF(AND(ISNUMBER(I415),I415&gt;=DATE(1950,1,1),I415&lt;=DATE(2099,12,31)),I415-F415,""),IF(AND(ISNUMBER(Dashboard!$B$4),Dashboard!$B$4&gt;=DATE(1950,1,1),Dashboard!$B$4&lt;=DATE(2099,12,31)),Dashboard!$B$4-F415,""))))</f>
        <v/>
      </c>
      <c r="K415" s="22" t="str">
        <f>IF(NOT(COUNTA(A415:I415)&gt;0),"",IF(OR(NOT(AND(ISNUMBER(G415),G415&gt;=DATE(1950,1,1),G415&lt;=DATE(2099,12,31))),NOT(AND(ISNUMBER(Dashboard!$B$4),Dashboard!$B$4&gt;=DATE(1950,1,1),Dashboard!$B$4&lt;=DATE(2099,12,31)))),"",IF(AND(H415&lt;&gt;"Closed",G415&lt;Dashboard!$B$4),"Yes","No")))</f>
        <v/>
      </c>
      <c r="L415" s="22" t="str">
        <f>IF(NOT(COUNTA(A415:I415)&gt;0),"",IF(LEN(A415)=0,"Check ID",IF(SUMPRODUCT(--($A$2:$A$501=A415))&gt;1,"Duplicate ID",IF(OR(LEN(B415)=0,LEN(C415)=0,LEN(E415)=0,NOT(OR(D415="Mechanical",D415="Electrical",D415="Plumbing",D415="Controls",D415="Other")),NOT(AND(ISNUMBER(F415),F415&gt;=DATE(1950,1,1),F415&lt;=DATE(2099,12,31))),NOT(AND(ISNUMBER(G415),G415&gt;=DATE(1950,1,1),G415&lt;=DATE(2099,12,31))),NOT(OR(H415="Open",H415="Ready for review",H415="Closed")),IF(AND(AND(ISNUMBER(F415),F415&gt;=DATE(1950,1,1),F415&lt;=DATE(2099,12,31)),AND(ISNUMBER(G415),G415&gt;=DATE(1950,1,1),G415&lt;=DATE(2099,12,31))),G415&lt;F415,FALSE),AND(H415="Closed",LEN(I415)=0),AND(LEN(I415)&gt;0,NOT(AND(ISNUMBER(I415),I415&gt;=DATE(1950,1,1),I415&lt;=DATE(2099,12,31)))),IF(AND(AND(ISNUMBER(I415),I415&gt;=DATE(1950,1,1),I415&lt;=DATE(2099,12,31)),AND(ISNUMBER(F415),F415&gt;=DATE(1950,1,1),F415&lt;=DATE(2099,12,31))),I415&lt;F415,FALSE)),"Check inputs","OK"))))</f>
        <v/>
      </c>
    </row>
    <row r="416" spans="1:12" x14ac:dyDescent="0.25">
      <c r="A416" s="16"/>
      <c r="B416" s="18"/>
      <c r="C416" s="18"/>
      <c r="D416" s="16"/>
      <c r="E416" s="16"/>
      <c r="F416" s="17"/>
      <c r="G416" s="17"/>
      <c r="H416" s="16"/>
      <c r="I416" s="17"/>
      <c r="J416" s="20" t="str">
        <f>IF(NOT(COUNTA(A416:I416)&gt;0),"",IF(NOT(AND(ISNUMBER(F416),F416&gt;=DATE(1950,1,1),F416&lt;=DATE(2099,12,31))),"",IF(H416="Closed",IF(AND(ISNUMBER(I416),I416&gt;=DATE(1950,1,1),I416&lt;=DATE(2099,12,31)),I416-F416,""),IF(AND(ISNUMBER(Dashboard!$B$4),Dashboard!$B$4&gt;=DATE(1950,1,1),Dashboard!$B$4&lt;=DATE(2099,12,31)),Dashboard!$B$4-F416,""))))</f>
        <v/>
      </c>
      <c r="K416" s="22" t="str">
        <f>IF(NOT(COUNTA(A416:I416)&gt;0),"",IF(OR(NOT(AND(ISNUMBER(G416),G416&gt;=DATE(1950,1,1),G416&lt;=DATE(2099,12,31))),NOT(AND(ISNUMBER(Dashboard!$B$4),Dashboard!$B$4&gt;=DATE(1950,1,1),Dashboard!$B$4&lt;=DATE(2099,12,31)))),"",IF(AND(H416&lt;&gt;"Closed",G416&lt;Dashboard!$B$4),"Yes","No")))</f>
        <v/>
      </c>
      <c r="L416" s="22" t="str">
        <f>IF(NOT(COUNTA(A416:I416)&gt;0),"",IF(LEN(A416)=0,"Check ID",IF(SUMPRODUCT(--($A$2:$A$501=A416))&gt;1,"Duplicate ID",IF(OR(LEN(B416)=0,LEN(C416)=0,LEN(E416)=0,NOT(OR(D416="Mechanical",D416="Electrical",D416="Plumbing",D416="Controls",D416="Other")),NOT(AND(ISNUMBER(F416),F416&gt;=DATE(1950,1,1),F416&lt;=DATE(2099,12,31))),NOT(AND(ISNUMBER(G416),G416&gt;=DATE(1950,1,1),G416&lt;=DATE(2099,12,31))),NOT(OR(H416="Open",H416="Ready for review",H416="Closed")),IF(AND(AND(ISNUMBER(F416),F416&gt;=DATE(1950,1,1),F416&lt;=DATE(2099,12,31)),AND(ISNUMBER(G416),G416&gt;=DATE(1950,1,1),G416&lt;=DATE(2099,12,31))),G416&lt;F416,FALSE),AND(H416="Closed",LEN(I416)=0),AND(LEN(I416)&gt;0,NOT(AND(ISNUMBER(I416),I416&gt;=DATE(1950,1,1),I416&lt;=DATE(2099,12,31)))),IF(AND(AND(ISNUMBER(I416),I416&gt;=DATE(1950,1,1),I416&lt;=DATE(2099,12,31)),AND(ISNUMBER(F416),F416&gt;=DATE(1950,1,1),F416&lt;=DATE(2099,12,31))),I416&lt;F416,FALSE)),"Check inputs","OK"))))</f>
        <v/>
      </c>
    </row>
    <row r="417" spans="1:12" x14ac:dyDescent="0.25">
      <c r="A417" s="16"/>
      <c r="B417" s="18"/>
      <c r="C417" s="18"/>
      <c r="D417" s="16"/>
      <c r="E417" s="16"/>
      <c r="F417" s="17"/>
      <c r="G417" s="17"/>
      <c r="H417" s="16"/>
      <c r="I417" s="17"/>
      <c r="J417" s="20" t="str">
        <f>IF(NOT(COUNTA(A417:I417)&gt;0),"",IF(NOT(AND(ISNUMBER(F417),F417&gt;=DATE(1950,1,1),F417&lt;=DATE(2099,12,31))),"",IF(H417="Closed",IF(AND(ISNUMBER(I417),I417&gt;=DATE(1950,1,1),I417&lt;=DATE(2099,12,31)),I417-F417,""),IF(AND(ISNUMBER(Dashboard!$B$4),Dashboard!$B$4&gt;=DATE(1950,1,1),Dashboard!$B$4&lt;=DATE(2099,12,31)),Dashboard!$B$4-F417,""))))</f>
        <v/>
      </c>
      <c r="K417" s="22" t="str">
        <f>IF(NOT(COUNTA(A417:I417)&gt;0),"",IF(OR(NOT(AND(ISNUMBER(G417),G417&gt;=DATE(1950,1,1),G417&lt;=DATE(2099,12,31))),NOT(AND(ISNUMBER(Dashboard!$B$4),Dashboard!$B$4&gt;=DATE(1950,1,1),Dashboard!$B$4&lt;=DATE(2099,12,31)))),"",IF(AND(H417&lt;&gt;"Closed",G417&lt;Dashboard!$B$4),"Yes","No")))</f>
        <v/>
      </c>
      <c r="L417" s="22" t="str">
        <f>IF(NOT(COUNTA(A417:I417)&gt;0),"",IF(LEN(A417)=0,"Check ID",IF(SUMPRODUCT(--($A$2:$A$501=A417))&gt;1,"Duplicate ID",IF(OR(LEN(B417)=0,LEN(C417)=0,LEN(E417)=0,NOT(OR(D417="Mechanical",D417="Electrical",D417="Plumbing",D417="Controls",D417="Other")),NOT(AND(ISNUMBER(F417),F417&gt;=DATE(1950,1,1),F417&lt;=DATE(2099,12,31))),NOT(AND(ISNUMBER(G417),G417&gt;=DATE(1950,1,1),G417&lt;=DATE(2099,12,31))),NOT(OR(H417="Open",H417="Ready for review",H417="Closed")),IF(AND(AND(ISNUMBER(F417),F417&gt;=DATE(1950,1,1),F417&lt;=DATE(2099,12,31)),AND(ISNUMBER(G417),G417&gt;=DATE(1950,1,1),G417&lt;=DATE(2099,12,31))),G417&lt;F417,FALSE),AND(H417="Closed",LEN(I417)=0),AND(LEN(I417)&gt;0,NOT(AND(ISNUMBER(I417),I417&gt;=DATE(1950,1,1),I417&lt;=DATE(2099,12,31)))),IF(AND(AND(ISNUMBER(I417),I417&gt;=DATE(1950,1,1),I417&lt;=DATE(2099,12,31)),AND(ISNUMBER(F417),F417&gt;=DATE(1950,1,1),F417&lt;=DATE(2099,12,31))),I417&lt;F417,FALSE)),"Check inputs","OK"))))</f>
        <v/>
      </c>
    </row>
    <row r="418" spans="1:12" x14ac:dyDescent="0.25">
      <c r="A418" s="16"/>
      <c r="B418" s="18"/>
      <c r="C418" s="18"/>
      <c r="D418" s="16"/>
      <c r="E418" s="16"/>
      <c r="F418" s="17"/>
      <c r="G418" s="17"/>
      <c r="H418" s="16"/>
      <c r="I418" s="17"/>
      <c r="J418" s="20" t="str">
        <f>IF(NOT(COUNTA(A418:I418)&gt;0),"",IF(NOT(AND(ISNUMBER(F418),F418&gt;=DATE(1950,1,1),F418&lt;=DATE(2099,12,31))),"",IF(H418="Closed",IF(AND(ISNUMBER(I418),I418&gt;=DATE(1950,1,1),I418&lt;=DATE(2099,12,31)),I418-F418,""),IF(AND(ISNUMBER(Dashboard!$B$4),Dashboard!$B$4&gt;=DATE(1950,1,1),Dashboard!$B$4&lt;=DATE(2099,12,31)),Dashboard!$B$4-F418,""))))</f>
        <v/>
      </c>
      <c r="K418" s="22" t="str">
        <f>IF(NOT(COUNTA(A418:I418)&gt;0),"",IF(OR(NOT(AND(ISNUMBER(G418),G418&gt;=DATE(1950,1,1),G418&lt;=DATE(2099,12,31))),NOT(AND(ISNUMBER(Dashboard!$B$4),Dashboard!$B$4&gt;=DATE(1950,1,1),Dashboard!$B$4&lt;=DATE(2099,12,31)))),"",IF(AND(H418&lt;&gt;"Closed",G418&lt;Dashboard!$B$4),"Yes","No")))</f>
        <v/>
      </c>
      <c r="L418" s="22" t="str">
        <f>IF(NOT(COUNTA(A418:I418)&gt;0),"",IF(LEN(A418)=0,"Check ID",IF(SUMPRODUCT(--($A$2:$A$501=A418))&gt;1,"Duplicate ID",IF(OR(LEN(B418)=0,LEN(C418)=0,LEN(E418)=0,NOT(OR(D418="Mechanical",D418="Electrical",D418="Plumbing",D418="Controls",D418="Other")),NOT(AND(ISNUMBER(F418),F418&gt;=DATE(1950,1,1),F418&lt;=DATE(2099,12,31))),NOT(AND(ISNUMBER(G418),G418&gt;=DATE(1950,1,1),G418&lt;=DATE(2099,12,31))),NOT(OR(H418="Open",H418="Ready for review",H418="Closed")),IF(AND(AND(ISNUMBER(F418),F418&gt;=DATE(1950,1,1),F418&lt;=DATE(2099,12,31)),AND(ISNUMBER(G418),G418&gt;=DATE(1950,1,1),G418&lt;=DATE(2099,12,31))),G418&lt;F418,FALSE),AND(H418="Closed",LEN(I418)=0),AND(LEN(I418)&gt;0,NOT(AND(ISNUMBER(I418),I418&gt;=DATE(1950,1,1),I418&lt;=DATE(2099,12,31)))),IF(AND(AND(ISNUMBER(I418),I418&gt;=DATE(1950,1,1),I418&lt;=DATE(2099,12,31)),AND(ISNUMBER(F418),F418&gt;=DATE(1950,1,1),F418&lt;=DATE(2099,12,31))),I418&lt;F418,FALSE)),"Check inputs","OK"))))</f>
        <v/>
      </c>
    </row>
    <row r="419" spans="1:12" x14ac:dyDescent="0.25">
      <c r="A419" s="16"/>
      <c r="B419" s="18"/>
      <c r="C419" s="18"/>
      <c r="D419" s="16"/>
      <c r="E419" s="16"/>
      <c r="F419" s="17"/>
      <c r="G419" s="17"/>
      <c r="H419" s="16"/>
      <c r="I419" s="17"/>
      <c r="J419" s="20" t="str">
        <f>IF(NOT(COUNTA(A419:I419)&gt;0),"",IF(NOT(AND(ISNUMBER(F419),F419&gt;=DATE(1950,1,1),F419&lt;=DATE(2099,12,31))),"",IF(H419="Closed",IF(AND(ISNUMBER(I419),I419&gt;=DATE(1950,1,1),I419&lt;=DATE(2099,12,31)),I419-F419,""),IF(AND(ISNUMBER(Dashboard!$B$4),Dashboard!$B$4&gt;=DATE(1950,1,1),Dashboard!$B$4&lt;=DATE(2099,12,31)),Dashboard!$B$4-F419,""))))</f>
        <v/>
      </c>
      <c r="K419" s="22" t="str">
        <f>IF(NOT(COUNTA(A419:I419)&gt;0),"",IF(OR(NOT(AND(ISNUMBER(G419),G419&gt;=DATE(1950,1,1),G419&lt;=DATE(2099,12,31))),NOT(AND(ISNUMBER(Dashboard!$B$4),Dashboard!$B$4&gt;=DATE(1950,1,1),Dashboard!$B$4&lt;=DATE(2099,12,31)))),"",IF(AND(H419&lt;&gt;"Closed",G419&lt;Dashboard!$B$4),"Yes","No")))</f>
        <v/>
      </c>
      <c r="L419" s="22" t="str">
        <f>IF(NOT(COUNTA(A419:I419)&gt;0),"",IF(LEN(A419)=0,"Check ID",IF(SUMPRODUCT(--($A$2:$A$501=A419))&gt;1,"Duplicate ID",IF(OR(LEN(B419)=0,LEN(C419)=0,LEN(E419)=0,NOT(OR(D419="Mechanical",D419="Electrical",D419="Plumbing",D419="Controls",D419="Other")),NOT(AND(ISNUMBER(F419),F419&gt;=DATE(1950,1,1),F419&lt;=DATE(2099,12,31))),NOT(AND(ISNUMBER(G419),G419&gt;=DATE(1950,1,1),G419&lt;=DATE(2099,12,31))),NOT(OR(H419="Open",H419="Ready for review",H419="Closed")),IF(AND(AND(ISNUMBER(F419),F419&gt;=DATE(1950,1,1),F419&lt;=DATE(2099,12,31)),AND(ISNUMBER(G419),G419&gt;=DATE(1950,1,1),G419&lt;=DATE(2099,12,31))),G419&lt;F419,FALSE),AND(H419="Closed",LEN(I419)=0),AND(LEN(I419)&gt;0,NOT(AND(ISNUMBER(I419),I419&gt;=DATE(1950,1,1),I419&lt;=DATE(2099,12,31)))),IF(AND(AND(ISNUMBER(I419),I419&gt;=DATE(1950,1,1),I419&lt;=DATE(2099,12,31)),AND(ISNUMBER(F419),F419&gt;=DATE(1950,1,1),F419&lt;=DATE(2099,12,31))),I419&lt;F419,FALSE)),"Check inputs","OK"))))</f>
        <v/>
      </c>
    </row>
    <row r="420" spans="1:12" x14ac:dyDescent="0.25">
      <c r="A420" s="16"/>
      <c r="B420" s="18"/>
      <c r="C420" s="18"/>
      <c r="D420" s="16"/>
      <c r="E420" s="16"/>
      <c r="F420" s="17"/>
      <c r="G420" s="17"/>
      <c r="H420" s="16"/>
      <c r="I420" s="17"/>
      <c r="J420" s="20" t="str">
        <f>IF(NOT(COUNTA(A420:I420)&gt;0),"",IF(NOT(AND(ISNUMBER(F420),F420&gt;=DATE(1950,1,1),F420&lt;=DATE(2099,12,31))),"",IF(H420="Closed",IF(AND(ISNUMBER(I420),I420&gt;=DATE(1950,1,1),I420&lt;=DATE(2099,12,31)),I420-F420,""),IF(AND(ISNUMBER(Dashboard!$B$4),Dashboard!$B$4&gt;=DATE(1950,1,1),Dashboard!$B$4&lt;=DATE(2099,12,31)),Dashboard!$B$4-F420,""))))</f>
        <v/>
      </c>
      <c r="K420" s="22" t="str">
        <f>IF(NOT(COUNTA(A420:I420)&gt;0),"",IF(OR(NOT(AND(ISNUMBER(G420),G420&gt;=DATE(1950,1,1),G420&lt;=DATE(2099,12,31))),NOT(AND(ISNUMBER(Dashboard!$B$4),Dashboard!$B$4&gt;=DATE(1950,1,1),Dashboard!$B$4&lt;=DATE(2099,12,31)))),"",IF(AND(H420&lt;&gt;"Closed",G420&lt;Dashboard!$B$4),"Yes","No")))</f>
        <v/>
      </c>
      <c r="L420" s="22" t="str">
        <f>IF(NOT(COUNTA(A420:I420)&gt;0),"",IF(LEN(A420)=0,"Check ID",IF(SUMPRODUCT(--($A$2:$A$501=A420))&gt;1,"Duplicate ID",IF(OR(LEN(B420)=0,LEN(C420)=0,LEN(E420)=0,NOT(OR(D420="Mechanical",D420="Electrical",D420="Plumbing",D420="Controls",D420="Other")),NOT(AND(ISNUMBER(F420),F420&gt;=DATE(1950,1,1),F420&lt;=DATE(2099,12,31))),NOT(AND(ISNUMBER(G420),G420&gt;=DATE(1950,1,1),G420&lt;=DATE(2099,12,31))),NOT(OR(H420="Open",H420="Ready for review",H420="Closed")),IF(AND(AND(ISNUMBER(F420),F420&gt;=DATE(1950,1,1),F420&lt;=DATE(2099,12,31)),AND(ISNUMBER(G420),G420&gt;=DATE(1950,1,1),G420&lt;=DATE(2099,12,31))),G420&lt;F420,FALSE),AND(H420="Closed",LEN(I420)=0),AND(LEN(I420)&gt;0,NOT(AND(ISNUMBER(I420),I420&gt;=DATE(1950,1,1),I420&lt;=DATE(2099,12,31)))),IF(AND(AND(ISNUMBER(I420),I420&gt;=DATE(1950,1,1),I420&lt;=DATE(2099,12,31)),AND(ISNUMBER(F420),F420&gt;=DATE(1950,1,1),F420&lt;=DATE(2099,12,31))),I420&lt;F420,FALSE)),"Check inputs","OK"))))</f>
        <v/>
      </c>
    </row>
    <row r="421" spans="1:12" x14ac:dyDescent="0.25">
      <c r="A421" s="16"/>
      <c r="B421" s="18"/>
      <c r="C421" s="18"/>
      <c r="D421" s="16"/>
      <c r="E421" s="16"/>
      <c r="F421" s="17"/>
      <c r="G421" s="17"/>
      <c r="H421" s="16"/>
      <c r="I421" s="17"/>
      <c r="J421" s="20" t="str">
        <f>IF(NOT(COUNTA(A421:I421)&gt;0),"",IF(NOT(AND(ISNUMBER(F421),F421&gt;=DATE(1950,1,1),F421&lt;=DATE(2099,12,31))),"",IF(H421="Closed",IF(AND(ISNUMBER(I421),I421&gt;=DATE(1950,1,1),I421&lt;=DATE(2099,12,31)),I421-F421,""),IF(AND(ISNUMBER(Dashboard!$B$4),Dashboard!$B$4&gt;=DATE(1950,1,1),Dashboard!$B$4&lt;=DATE(2099,12,31)),Dashboard!$B$4-F421,""))))</f>
        <v/>
      </c>
      <c r="K421" s="22" t="str">
        <f>IF(NOT(COUNTA(A421:I421)&gt;0),"",IF(OR(NOT(AND(ISNUMBER(G421),G421&gt;=DATE(1950,1,1),G421&lt;=DATE(2099,12,31))),NOT(AND(ISNUMBER(Dashboard!$B$4),Dashboard!$B$4&gt;=DATE(1950,1,1),Dashboard!$B$4&lt;=DATE(2099,12,31)))),"",IF(AND(H421&lt;&gt;"Closed",G421&lt;Dashboard!$B$4),"Yes","No")))</f>
        <v/>
      </c>
      <c r="L421" s="22" t="str">
        <f>IF(NOT(COUNTA(A421:I421)&gt;0),"",IF(LEN(A421)=0,"Check ID",IF(SUMPRODUCT(--($A$2:$A$501=A421))&gt;1,"Duplicate ID",IF(OR(LEN(B421)=0,LEN(C421)=0,LEN(E421)=0,NOT(OR(D421="Mechanical",D421="Electrical",D421="Plumbing",D421="Controls",D421="Other")),NOT(AND(ISNUMBER(F421),F421&gt;=DATE(1950,1,1),F421&lt;=DATE(2099,12,31))),NOT(AND(ISNUMBER(G421),G421&gt;=DATE(1950,1,1),G421&lt;=DATE(2099,12,31))),NOT(OR(H421="Open",H421="Ready for review",H421="Closed")),IF(AND(AND(ISNUMBER(F421),F421&gt;=DATE(1950,1,1),F421&lt;=DATE(2099,12,31)),AND(ISNUMBER(G421),G421&gt;=DATE(1950,1,1),G421&lt;=DATE(2099,12,31))),G421&lt;F421,FALSE),AND(H421="Closed",LEN(I421)=0),AND(LEN(I421)&gt;0,NOT(AND(ISNUMBER(I421),I421&gt;=DATE(1950,1,1),I421&lt;=DATE(2099,12,31)))),IF(AND(AND(ISNUMBER(I421),I421&gt;=DATE(1950,1,1),I421&lt;=DATE(2099,12,31)),AND(ISNUMBER(F421),F421&gt;=DATE(1950,1,1),F421&lt;=DATE(2099,12,31))),I421&lt;F421,FALSE)),"Check inputs","OK"))))</f>
        <v/>
      </c>
    </row>
    <row r="422" spans="1:12" x14ac:dyDescent="0.25">
      <c r="A422" s="16"/>
      <c r="B422" s="18"/>
      <c r="C422" s="18"/>
      <c r="D422" s="16"/>
      <c r="E422" s="16"/>
      <c r="F422" s="17"/>
      <c r="G422" s="17"/>
      <c r="H422" s="16"/>
      <c r="I422" s="17"/>
      <c r="J422" s="20" t="str">
        <f>IF(NOT(COUNTA(A422:I422)&gt;0),"",IF(NOT(AND(ISNUMBER(F422),F422&gt;=DATE(1950,1,1),F422&lt;=DATE(2099,12,31))),"",IF(H422="Closed",IF(AND(ISNUMBER(I422),I422&gt;=DATE(1950,1,1),I422&lt;=DATE(2099,12,31)),I422-F422,""),IF(AND(ISNUMBER(Dashboard!$B$4),Dashboard!$B$4&gt;=DATE(1950,1,1),Dashboard!$B$4&lt;=DATE(2099,12,31)),Dashboard!$B$4-F422,""))))</f>
        <v/>
      </c>
      <c r="K422" s="22" t="str">
        <f>IF(NOT(COUNTA(A422:I422)&gt;0),"",IF(OR(NOT(AND(ISNUMBER(G422),G422&gt;=DATE(1950,1,1),G422&lt;=DATE(2099,12,31))),NOT(AND(ISNUMBER(Dashboard!$B$4),Dashboard!$B$4&gt;=DATE(1950,1,1),Dashboard!$B$4&lt;=DATE(2099,12,31)))),"",IF(AND(H422&lt;&gt;"Closed",G422&lt;Dashboard!$B$4),"Yes","No")))</f>
        <v/>
      </c>
      <c r="L422" s="22" t="str">
        <f>IF(NOT(COUNTA(A422:I422)&gt;0),"",IF(LEN(A422)=0,"Check ID",IF(SUMPRODUCT(--($A$2:$A$501=A422))&gt;1,"Duplicate ID",IF(OR(LEN(B422)=0,LEN(C422)=0,LEN(E422)=0,NOT(OR(D422="Mechanical",D422="Electrical",D422="Plumbing",D422="Controls",D422="Other")),NOT(AND(ISNUMBER(F422),F422&gt;=DATE(1950,1,1),F422&lt;=DATE(2099,12,31))),NOT(AND(ISNUMBER(G422),G422&gt;=DATE(1950,1,1),G422&lt;=DATE(2099,12,31))),NOT(OR(H422="Open",H422="Ready for review",H422="Closed")),IF(AND(AND(ISNUMBER(F422),F422&gt;=DATE(1950,1,1),F422&lt;=DATE(2099,12,31)),AND(ISNUMBER(G422),G422&gt;=DATE(1950,1,1),G422&lt;=DATE(2099,12,31))),G422&lt;F422,FALSE),AND(H422="Closed",LEN(I422)=0),AND(LEN(I422)&gt;0,NOT(AND(ISNUMBER(I422),I422&gt;=DATE(1950,1,1),I422&lt;=DATE(2099,12,31)))),IF(AND(AND(ISNUMBER(I422),I422&gt;=DATE(1950,1,1),I422&lt;=DATE(2099,12,31)),AND(ISNUMBER(F422),F422&gt;=DATE(1950,1,1),F422&lt;=DATE(2099,12,31))),I422&lt;F422,FALSE)),"Check inputs","OK"))))</f>
        <v/>
      </c>
    </row>
    <row r="423" spans="1:12" x14ac:dyDescent="0.25">
      <c r="A423" s="16"/>
      <c r="B423" s="18"/>
      <c r="C423" s="18"/>
      <c r="D423" s="16"/>
      <c r="E423" s="16"/>
      <c r="F423" s="17"/>
      <c r="G423" s="17"/>
      <c r="H423" s="16"/>
      <c r="I423" s="17"/>
      <c r="J423" s="20" t="str">
        <f>IF(NOT(COUNTA(A423:I423)&gt;0),"",IF(NOT(AND(ISNUMBER(F423),F423&gt;=DATE(1950,1,1),F423&lt;=DATE(2099,12,31))),"",IF(H423="Closed",IF(AND(ISNUMBER(I423),I423&gt;=DATE(1950,1,1),I423&lt;=DATE(2099,12,31)),I423-F423,""),IF(AND(ISNUMBER(Dashboard!$B$4),Dashboard!$B$4&gt;=DATE(1950,1,1),Dashboard!$B$4&lt;=DATE(2099,12,31)),Dashboard!$B$4-F423,""))))</f>
        <v/>
      </c>
      <c r="K423" s="22" t="str">
        <f>IF(NOT(COUNTA(A423:I423)&gt;0),"",IF(OR(NOT(AND(ISNUMBER(G423),G423&gt;=DATE(1950,1,1),G423&lt;=DATE(2099,12,31))),NOT(AND(ISNUMBER(Dashboard!$B$4),Dashboard!$B$4&gt;=DATE(1950,1,1),Dashboard!$B$4&lt;=DATE(2099,12,31)))),"",IF(AND(H423&lt;&gt;"Closed",G423&lt;Dashboard!$B$4),"Yes","No")))</f>
        <v/>
      </c>
      <c r="L423" s="22" t="str">
        <f>IF(NOT(COUNTA(A423:I423)&gt;0),"",IF(LEN(A423)=0,"Check ID",IF(SUMPRODUCT(--($A$2:$A$501=A423))&gt;1,"Duplicate ID",IF(OR(LEN(B423)=0,LEN(C423)=0,LEN(E423)=0,NOT(OR(D423="Mechanical",D423="Electrical",D423="Plumbing",D423="Controls",D423="Other")),NOT(AND(ISNUMBER(F423),F423&gt;=DATE(1950,1,1),F423&lt;=DATE(2099,12,31))),NOT(AND(ISNUMBER(G423),G423&gt;=DATE(1950,1,1),G423&lt;=DATE(2099,12,31))),NOT(OR(H423="Open",H423="Ready for review",H423="Closed")),IF(AND(AND(ISNUMBER(F423),F423&gt;=DATE(1950,1,1),F423&lt;=DATE(2099,12,31)),AND(ISNUMBER(G423),G423&gt;=DATE(1950,1,1),G423&lt;=DATE(2099,12,31))),G423&lt;F423,FALSE),AND(H423="Closed",LEN(I423)=0),AND(LEN(I423)&gt;0,NOT(AND(ISNUMBER(I423),I423&gt;=DATE(1950,1,1),I423&lt;=DATE(2099,12,31)))),IF(AND(AND(ISNUMBER(I423),I423&gt;=DATE(1950,1,1),I423&lt;=DATE(2099,12,31)),AND(ISNUMBER(F423),F423&gt;=DATE(1950,1,1),F423&lt;=DATE(2099,12,31))),I423&lt;F423,FALSE)),"Check inputs","OK"))))</f>
        <v/>
      </c>
    </row>
    <row r="424" spans="1:12" x14ac:dyDescent="0.25">
      <c r="A424" s="16"/>
      <c r="B424" s="18"/>
      <c r="C424" s="18"/>
      <c r="D424" s="16"/>
      <c r="E424" s="16"/>
      <c r="F424" s="17"/>
      <c r="G424" s="17"/>
      <c r="H424" s="16"/>
      <c r="I424" s="17"/>
      <c r="J424" s="20" t="str">
        <f>IF(NOT(COUNTA(A424:I424)&gt;0),"",IF(NOT(AND(ISNUMBER(F424),F424&gt;=DATE(1950,1,1),F424&lt;=DATE(2099,12,31))),"",IF(H424="Closed",IF(AND(ISNUMBER(I424),I424&gt;=DATE(1950,1,1),I424&lt;=DATE(2099,12,31)),I424-F424,""),IF(AND(ISNUMBER(Dashboard!$B$4),Dashboard!$B$4&gt;=DATE(1950,1,1),Dashboard!$B$4&lt;=DATE(2099,12,31)),Dashboard!$B$4-F424,""))))</f>
        <v/>
      </c>
      <c r="K424" s="22" t="str">
        <f>IF(NOT(COUNTA(A424:I424)&gt;0),"",IF(OR(NOT(AND(ISNUMBER(G424),G424&gt;=DATE(1950,1,1),G424&lt;=DATE(2099,12,31))),NOT(AND(ISNUMBER(Dashboard!$B$4),Dashboard!$B$4&gt;=DATE(1950,1,1),Dashboard!$B$4&lt;=DATE(2099,12,31)))),"",IF(AND(H424&lt;&gt;"Closed",G424&lt;Dashboard!$B$4),"Yes","No")))</f>
        <v/>
      </c>
      <c r="L424" s="22" t="str">
        <f>IF(NOT(COUNTA(A424:I424)&gt;0),"",IF(LEN(A424)=0,"Check ID",IF(SUMPRODUCT(--($A$2:$A$501=A424))&gt;1,"Duplicate ID",IF(OR(LEN(B424)=0,LEN(C424)=0,LEN(E424)=0,NOT(OR(D424="Mechanical",D424="Electrical",D424="Plumbing",D424="Controls",D424="Other")),NOT(AND(ISNUMBER(F424),F424&gt;=DATE(1950,1,1),F424&lt;=DATE(2099,12,31))),NOT(AND(ISNUMBER(G424),G424&gt;=DATE(1950,1,1),G424&lt;=DATE(2099,12,31))),NOT(OR(H424="Open",H424="Ready for review",H424="Closed")),IF(AND(AND(ISNUMBER(F424),F424&gt;=DATE(1950,1,1),F424&lt;=DATE(2099,12,31)),AND(ISNUMBER(G424),G424&gt;=DATE(1950,1,1),G424&lt;=DATE(2099,12,31))),G424&lt;F424,FALSE),AND(H424="Closed",LEN(I424)=0),AND(LEN(I424)&gt;0,NOT(AND(ISNUMBER(I424),I424&gt;=DATE(1950,1,1),I424&lt;=DATE(2099,12,31)))),IF(AND(AND(ISNUMBER(I424),I424&gt;=DATE(1950,1,1),I424&lt;=DATE(2099,12,31)),AND(ISNUMBER(F424),F424&gt;=DATE(1950,1,1),F424&lt;=DATE(2099,12,31))),I424&lt;F424,FALSE)),"Check inputs","OK"))))</f>
        <v/>
      </c>
    </row>
    <row r="425" spans="1:12" x14ac:dyDescent="0.25">
      <c r="A425" s="16"/>
      <c r="B425" s="18"/>
      <c r="C425" s="18"/>
      <c r="D425" s="16"/>
      <c r="E425" s="16"/>
      <c r="F425" s="17"/>
      <c r="G425" s="17"/>
      <c r="H425" s="16"/>
      <c r="I425" s="17"/>
      <c r="J425" s="20" t="str">
        <f>IF(NOT(COUNTA(A425:I425)&gt;0),"",IF(NOT(AND(ISNUMBER(F425),F425&gt;=DATE(1950,1,1),F425&lt;=DATE(2099,12,31))),"",IF(H425="Closed",IF(AND(ISNUMBER(I425),I425&gt;=DATE(1950,1,1),I425&lt;=DATE(2099,12,31)),I425-F425,""),IF(AND(ISNUMBER(Dashboard!$B$4),Dashboard!$B$4&gt;=DATE(1950,1,1),Dashboard!$B$4&lt;=DATE(2099,12,31)),Dashboard!$B$4-F425,""))))</f>
        <v/>
      </c>
      <c r="K425" s="22" t="str">
        <f>IF(NOT(COUNTA(A425:I425)&gt;0),"",IF(OR(NOT(AND(ISNUMBER(G425),G425&gt;=DATE(1950,1,1),G425&lt;=DATE(2099,12,31))),NOT(AND(ISNUMBER(Dashboard!$B$4),Dashboard!$B$4&gt;=DATE(1950,1,1),Dashboard!$B$4&lt;=DATE(2099,12,31)))),"",IF(AND(H425&lt;&gt;"Closed",G425&lt;Dashboard!$B$4),"Yes","No")))</f>
        <v/>
      </c>
      <c r="L425" s="22" t="str">
        <f>IF(NOT(COUNTA(A425:I425)&gt;0),"",IF(LEN(A425)=0,"Check ID",IF(SUMPRODUCT(--($A$2:$A$501=A425))&gt;1,"Duplicate ID",IF(OR(LEN(B425)=0,LEN(C425)=0,LEN(E425)=0,NOT(OR(D425="Mechanical",D425="Electrical",D425="Plumbing",D425="Controls",D425="Other")),NOT(AND(ISNUMBER(F425),F425&gt;=DATE(1950,1,1),F425&lt;=DATE(2099,12,31))),NOT(AND(ISNUMBER(G425),G425&gt;=DATE(1950,1,1),G425&lt;=DATE(2099,12,31))),NOT(OR(H425="Open",H425="Ready for review",H425="Closed")),IF(AND(AND(ISNUMBER(F425),F425&gt;=DATE(1950,1,1),F425&lt;=DATE(2099,12,31)),AND(ISNUMBER(G425),G425&gt;=DATE(1950,1,1),G425&lt;=DATE(2099,12,31))),G425&lt;F425,FALSE),AND(H425="Closed",LEN(I425)=0),AND(LEN(I425)&gt;0,NOT(AND(ISNUMBER(I425),I425&gt;=DATE(1950,1,1),I425&lt;=DATE(2099,12,31)))),IF(AND(AND(ISNUMBER(I425),I425&gt;=DATE(1950,1,1),I425&lt;=DATE(2099,12,31)),AND(ISNUMBER(F425),F425&gt;=DATE(1950,1,1),F425&lt;=DATE(2099,12,31))),I425&lt;F425,FALSE)),"Check inputs","OK"))))</f>
        <v/>
      </c>
    </row>
    <row r="426" spans="1:12" x14ac:dyDescent="0.25">
      <c r="A426" s="16"/>
      <c r="B426" s="18"/>
      <c r="C426" s="18"/>
      <c r="D426" s="16"/>
      <c r="E426" s="16"/>
      <c r="F426" s="17"/>
      <c r="G426" s="17"/>
      <c r="H426" s="16"/>
      <c r="I426" s="17"/>
      <c r="J426" s="20" t="str">
        <f>IF(NOT(COUNTA(A426:I426)&gt;0),"",IF(NOT(AND(ISNUMBER(F426),F426&gt;=DATE(1950,1,1),F426&lt;=DATE(2099,12,31))),"",IF(H426="Closed",IF(AND(ISNUMBER(I426),I426&gt;=DATE(1950,1,1),I426&lt;=DATE(2099,12,31)),I426-F426,""),IF(AND(ISNUMBER(Dashboard!$B$4),Dashboard!$B$4&gt;=DATE(1950,1,1),Dashboard!$B$4&lt;=DATE(2099,12,31)),Dashboard!$B$4-F426,""))))</f>
        <v/>
      </c>
      <c r="K426" s="22" t="str">
        <f>IF(NOT(COUNTA(A426:I426)&gt;0),"",IF(OR(NOT(AND(ISNUMBER(G426),G426&gt;=DATE(1950,1,1),G426&lt;=DATE(2099,12,31))),NOT(AND(ISNUMBER(Dashboard!$B$4),Dashboard!$B$4&gt;=DATE(1950,1,1),Dashboard!$B$4&lt;=DATE(2099,12,31)))),"",IF(AND(H426&lt;&gt;"Closed",G426&lt;Dashboard!$B$4),"Yes","No")))</f>
        <v/>
      </c>
      <c r="L426" s="22" t="str">
        <f>IF(NOT(COUNTA(A426:I426)&gt;0),"",IF(LEN(A426)=0,"Check ID",IF(SUMPRODUCT(--($A$2:$A$501=A426))&gt;1,"Duplicate ID",IF(OR(LEN(B426)=0,LEN(C426)=0,LEN(E426)=0,NOT(OR(D426="Mechanical",D426="Electrical",D426="Plumbing",D426="Controls",D426="Other")),NOT(AND(ISNUMBER(F426),F426&gt;=DATE(1950,1,1),F426&lt;=DATE(2099,12,31))),NOT(AND(ISNUMBER(G426),G426&gt;=DATE(1950,1,1),G426&lt;=DATE(2099,12,31))),NOT(OR(H426="Open",H426="Ready for review",H426="Closed")),IF(AND(AND(ISNUMBER(F426),F426&gt;=DATE(1950,1,1),F426&lt;=DATE(2099,12,31)),AND(ISNUMBER(G426),G426&gt;=DATE(1950,1,1),G426&lt;=DATE(2099,12,31))),G426&lt;F426,FALSE),AND(H426="Closed",LEN(I426)=0),AND(LEN(I426)&gt;0,NOT(AND(ISNUMBER(I426),I426&gt;=DATE(1950,1,1),I426&lt;=DATE(2099,12,31)))),IF(AND(AND(ISNUMBER(I426),I426&gt;=DATE(1950,1,1),I426&lt;=DATE(2099,12,31)),AND(ISNUMBER(F426),F426&gt;=DATE(1950,1,1),F426&lt;=DATE(2099,12,31))),I426&lt;F426,FALSE)),"Check inputs","OK"))))</f>
        <v/>
      </c>
    </row>
    <row r="427" spans="1:12" x14ac:dyDescent="0.25">
      <c r="A427" s="16"/>
      <c r="B427" s="18"/>
      <c r="C427" s="18"/>
      <c r="D427" s="16"/>
      <c r="E427" s="16"/>
      <c r="F427" s="17"/>
      <c r="G427" s="17"/>
      <c r="H427" s="16"/>
      <c r="I427" s="17"/>
      <c r="J427" s="20" t="str">
        <f>IF(NOT(COUNTA(A427:I427)&gt;0),"",IF(NOT(AND(ISNUMBER(F427),F427&gt;=DATE(1950,1,1),F427&lt;=DATE(2099,12,31))),"",IF(H427="Closed",IF(AND(ISNUMBER(I427),I427&gt;=DATE(1950,1,1),I427&lt;=DATE(2099,12,31)),I427-F427,""),IF(AND(ISNUMBER(Dashboard!$B$4),Dashboard!$B$4&gt;=DATE(1950,1,1),Dashboard!$B$4&lt;=DATE(2099,12,31)),Dashboard!$B$4-F427,""))))</f>
        <v/>
      </c>
      <c r="K427" s="22" t="str">
        <f>IF(NOT(COUNTA(A427:I427)&gt;0),"",IF(OR(NOT(AND(ISNUMBER(G427),G427&gt;=DATE(1950,1,1),G427&lt;=DATE(2099,12,31))),NOT(AND(ISNUMBER(Dashboard!$B$4),Dashboard!$B$4&gt;=DATE(1950,1,1),Dashboard!$B$4&lt;=DATE(2099,12,31)))),"",IF(AND(H427&lt;&gt;"Closed",G427&lt;Dashboard!$B$4),"Yes","No")))</f>
        <v/>
      </c>
      <c r="L427" s="22" t="str">
        <f>IF(NOT(COUNTA(A427:I427)&gt;0),"",IF(LEN(A427)=0,"Check ID",IF(SUMPRODUCT(--($A$2:$A$501=A427))&gt;1,"Duplicate ID",IF(OR(LEN(B427)=0,LEN(C427)=0,LEN(E427)=0,NOT(OR(D427="Mechanical",D427="Electrical",D427="Plumbing",D427="Controls",D427="Other")),NOT(AND(ISNUMBER(F427),F427&gt;=DATE(1950,1,1),F427&lt;=DATE(2099,12,31))),NOT(AND(ISNUMBER(G427),G427&gt;=DATE(1950,1,1),G427&lt;=DATE(2099,12,31))),NOT(OR(H427="Open",H427="Ready for review",H427="Closed")),IF(AND(AND(ISNUMBER(F427),F427&gt;=DATE(1950,1,1),F427&lt;=DATE(2099,12,31)),AND(ISNUMBER(G427),G427&gt;=DATE(1950,1,1),G427&lt;=DATE(2099,12,31))),G427&lt;F427,FALSE),AND(H427="Closed",LEN(I427)=0),AND(LEN(I427)&gt;0,NOT(AND(ISNUMBER(I427),I427&gt;=DATE(1950,1,1),I427&lt;=DATE(2099,12,31)))),IF(AND(AND(ISNUMBER(I427),I427&gt;=DATE(1950,1,1),I427&lt;=DATE(2099,12,31)),AND(ISNUMBER(F427),F427&gt;=DATE(1950,1,1),F427&lt;=DATE(2099,12,31))),I427&lt;F427,FALSE)),"Check inputs","OK"))))</f>
        <v/>
      </c>
    </row>
    <row r="428" spans="1:12" x14ac:dyDescent="0.25">
      <c r="A428" s="16"/>
      <c r="B428" s="18"/>
      <c r="C428" s="18"/>
      <c r="D428" s="16"/>
      <c r="E428" s="16"/>
      <c r="F428" s="17"/>
      <c r="G428" s="17"/>
      <c r="H428" s="16"/>
      <c r="I428" s="17"/>
      <c r="J428" s="20" t="str">
        <f>IF(NOT(COUNTA(A428:I428)&gt;0),"",IF(NOT(AND(ISNUMBER(F428),F428&gt;=DATE(1950,1,1),F428&lt;=DATE(2099,12,31))),"",IF(H428="Closed",IF(AND(ISNUMBER(I428),I428&gt;=DATE(1950,1,1),I428&lt;=DATE(2099,12,31)),I428-F428,""),IF(AND(ISNUMBER(Dashboard!$B$4),Dashboard!$B$4&gt;=DATE(1950,1,1),Dashboard!$B$4&lt;=DATE(2099,12,31)),Dashboard!$B$4-F428,""))))</f>
        <v/>
      </c>
      <c r="K428" s="22" t="str">
        <f>IF(NOT(COUNTA(A428:I428)&gt;0),"",IF(OR(NOT(AND(ISNUMBER(G428),G428&gt;=DATE(1950,1,1),G428&lt;=DATE(2099,12,31))),NOT(AND(ISNUMBER(Dashboard!$B$4),Dashboard!$B$4&gt;=DATE(1950,1,1),Dashboard!$B$4&lt;=DATE(2099,12,31)))),"",IF(AND(H428&lt;&gt;"Closed",G428&lt;Dashboard!$B$4),"Yes","No")))</f>
        <v/>
      </c>
      <c r="L428" s="22" t="str">
        <f>IF(NOT(COUNTA(A428:I428)&gt;0),"",IF(LEN(A428)=0,"Check ID",IF(SUMPRODUCT(--($A$2:$A$501=A428))&gt;1,"Duplicate ID",IF(OR(LEN(B428)=0,LEN(C428)=0,LEN(E428)=0,NOT(OR(D428="Mechanical",D428="Electrical",D428="Plumbing",D428="Controls",D428="Other")),NOT(AND(ISNUMBER(F428),F428&gt;=DATE(1950,1,1),F428&lt;=DATE(2099,12,31))),NOT(AND(ISNUMBER(G428),G428&gt;=DATE(1950,1,1),G428&lt;=DATE(2099,12,31))),NOT(OR(H428="Open",H428="Ready for review",H428="Closed")),IF(AND(AND(ISNUMBER(F428),F428&gt;=DATE(1950,1,1),F428&lt;=DATE(2099,12,31)),AND(ISNUMBER(G428),G428&gt;=DATE(1950,1,1),G428&lt;=DATE(2099,12,31))),G428&lt;F428,FALSE),AND(H428="Closed",LEN(I428)=0),AND(LEN(I428)&gt;0,NOT(AND(ISNUMBER(I428),I428&gt;=DATE(1950,1,1),I428&lt;=DATE(2099,12,31)))),IF(AND(AND(ISNUMBER(I428),I428&gt;=DATE(1950,1,1),I428&lt;=DATE(2099,12,31)),AND(ISNUMBER(F428),F428&gt;=DATE(1950,1,1),F428&lt;=DATE(2099,12,31))),I428&lt;F428,FALSE)),"Check inputs","OK"))))</f>
        <v/>
      </c>
    </row>
    <row r="429" spans="1:12" x14ac:dyDescent="0.25">
      <c r="A429" s="16"/>
      <c r="B429" s="18"/>
      <c r="C429" s="18"/>
      <c r="D429" s="16"/>
      <c r="E429" s="16"/>
      <c r="F429" s="17"/>
      <c r="G429" s="17"/>
      <c r="H429" s="16"/>
      <c r="I429" s="17"/>
      <c r="J429" s="20" t="str">
        <f>IF(NOT(COUNTA(A429:I429)&gt;0),"",IF(NOT(AND(ISNUMBER(F429),F429&gt;=DATE(1950,1,1),F429&lt;=DATE(2099,12,31))),"",IF(H429="Closed",IF(AND(ISNUMBER(I429),I429&gt;=DATE(1950,1,1),I429&lt;=DATE(2099,12,31)),I429-F429,""),IF(AND(ISNUMBER(Dashboard!$B$4),Dashboard!$B$4&gt;=DATE(1950,1,1),Dashboard!$B$4&lt;=DATE(2099,12,31)),Dashboard!$B$4-F429,""))))</f>
        <v/>
      </c>
      <c r="K429" s="22" t="str">
        <f>IF(NOT(COUNTA(A429:I429)&gt;0),"",IF(OR(NOT(AND(ISNUMBER(G429),G429&gt;=DATE(1950,1,1),G429&lt;=DATE(2099,12,31))),NOT(AND(ISNUMBER(Dashboard!$B$4),Dashboard!$B$4&gt;=DATE(1950,1,1),Dashboard!$B$4&lt;=DATE(2099,12,31)))),"",IF(AND(H429&lt;&gt;"Closed",G429&lt;Dashboard!$B$4),"Yes","No")))</f>
        <v/>
      </c>
      <c r="L429" s="22" t="str">
        <f>IF(NOT(COUNTA(A429:I429)&gt;0),"",IF(LEN(A429)=0,"Check ID",IF(SUMPRODUCT(--($A$2:$A$501=A429))&gt;1,"Duplicate ID",IF(OR(LEN(B429)=0,LEN(C429)=0,LEN(E429)=0,NOT(OR(D429="Mechanical",D429="Electrical",D429="Plumbing",D429="Controls",D429="Other")),NOT(AND(ISNUMBER(F429),F429&gt;=DATE(1950,1,1),F429&lt;=DATE(2099,12,31))),NOT(AND(ISNUMBER(G429),G429&gt;=DATE(1950,1,1),G429&lt;=DATE(2099,12,31))),NOT(OR(H429="Open",H429="Ready for review",H429="Closed")),IF(AND(AND(ISNUMBER(F429),F429&gt;=DATE(1950,1,1),F429&lt;=DATE(2099,12,31)),AND(ISNUMBER(G429),G429&gt;=DATE(1950,1,1),G429&lt;=DATE(2099,12,31))),G429&lt;F429,FALSE),AND(H429="Closed",LEN(I429)=0),AND(LEN(I429)&gt;0,NOT(AND(ISNUMBER(I429),I429&gt;=DATE(1950,1,1),I429&lt;=DATE(2099,12,31)))),IF(AND(AND(ISNUMBER(I429),I429&gt;=DATE(1950,1,1),I429&lt;=DATE(2099,12,31)),AND(ISNUMBER(F429),F429&gt;=DATE(1950,1,1),F429&lt;=DATE(2099,12,31))),I429&lt;F429,FALSE)),"Check inputs","OK"))))</f>
        <v/>
      </c>
    </row>
    <row r="430" spans="1:12" x14ac:dyDescent="0.25">
      <c r="A430" s="16"/>
      <c r="B430" s="18"/>
      <c r="C430" s="18"/>
      <c r="D430" s="16"/>
      <c r="E430" s="16"/>
      <c r="F430" s="17"/>
      <c r="G430" s="17"/>
      <c r="H430" s="16"/>
      <c r="I430" s="17"/>
      <c r="J430" s="20" t="str">
        <f>IF(NOT(COUNTA(A430:I430)&gt;0),"",IF(NOT(AND(ISNUMBER(F430),F430&gt;=DATE(1950,1,1),F430&lt;=DATE(2099,12,31))),"",IF(H430="Closed",IF(AND(ISNUMBER(I430),I430&gt;=DATE(1950,1,1),I430&lt;=DATE(2099,12,31)),I430-F430,""),IF(AND(ISNUMBER(Dashboard!$B$4),Dashboard!$B$4&gt;=DATE(1950,1,1),Dashboard!$B$4&lt;=DATE(2099,12,31)),Dashboard!$B$4-F430,""))))</f>
        <v/>
      </c>
      <c r="K430" s="22" t="str">
        <f>IF(NOT(COUNTA(A430:I430)&gt;0),"",IF(OR(NOT(AND(ISNUMBER(G430),G430&gt;=DATE(1950,1,1),G430&lt;=DATE(2099,12,31))),NOT(AND(ISNUMBER(Dashboard!$B$4),Dashboard!$B$4&gt;=DATE(1950,1,1),Dashboard!$B$4&lt;=DATE(2099,12,31)))),"",IF(AND(H430&lt;&gt;"Closed",G430&lt;Dashboard!$B$4),"Yes","No")))</f>
        <v/>
      </c>
      <c r="L430" s="22" t="str">
        <f>IF(NOT(COUNTA(A430:I430)&gt;0),"",IF(LEN(A430)=0,"Check ID",IF(SUMPRODUCT(--($A$2:$A$501=A430))&gt;1,"Duplicate ID",IF(OR(LEN(B430)=0,LEN(C430)=0,LEN(E430)=0,NOT(OR(D430="Mechanical",D430="Electrical",D430="Plumbing",D430="Controls",D430="Other")),NOT(AND(ISNUMBER(F430),F430&gt;=DATE(1950,1,1),F430&lt;=DATE(2099,12,31))),NOT(AND(ISNUMBER(G430),G430&gt;=DATE(1950,1,1),G430&lt;=DATE(2099,12,31))),NOT(OR(H430="Open",H430="Ready for review",H430="Closed")),IF(AND(AND(ISNUMBER(F430),F430&gt;=DATE(1950,1,1),F430&lt;=DATE(2099,12,31)),AND(ISNUMBER(G430),G430&gt;=DATE(1950,1,1),G430&lt;=DATE(2099,12,31))),G430&lt;F430,FALSE),AND(H430="Closed",LEN(I430)=0),AND(LEN(I430)&gt;0,NOT(AND(ISNUMBER(I430),I430&gt;=DATE(1950,1,1),I430&lt;=DATE(2099,12,31)))),IF(AND(AND(ISNUMBER(I430),I430&gt;=DATE(1950,1,1),I430&lt;=DATE(2099,12,31)),AND(ISNUMBER(F430),F430&gt;=DATE(1950,1,1),F430&lt;=DATE(2099,12,31))),I430&lt;F430,FALSE)),"Check inputs","OK"))))</f>
        <v/>
      </c>
    </row>
    <row r="431" spans="1:12" x14ac:dyDescent="0.25">
      <c r="A431" s="16"/>
      <c r="B431" s="18"/>
      <c r="C431" s="18"/>
      <c r="D431" s="16"/>
      <c r="E431" s="16"/>
      <c r="F431" s="17"/>
      <c r="G431" s="17"/>
      <c r="H431" s="16"/>
      <c r="I431" s="17"/>
      <c r="J431" s="20" t="str">
        <f>IF(NOT(COUNTA(A431:I431)&gt;0),"",IF(NOT(AND(ISNUMBER(F431),F431&gt;=DATE(1950,1,1),F431&lt;=DATE(2099,12,31))),"",IF(H431="Closed",IF(AND(ISNUMBER(I431),I431&gt;=DATE(1950,1,1),I431&lt;=DATE(2099,12,31)),I431-F431,""),IF(AND(ISNUMBER(Dashboard!$B$4),Dashboard!$B$4&gt;=DATE(1950,1,1),Dashboard!$B$4&lt;=DATE(2099,12,31)),Dashboard!$B$4-F431,""))))</f>
        <v/>
      </c>
      <c r="K431" s="22" t="str">
        <f>IF(NOT(COUNTA(A431:I431)&gt;0),"",IF(OR(NOT(AND(ISNUMBER(G431),G431&gt;=DATE(1950,1,1),G431&lt;=DATE(2099,12,31))),NOT(AND(ISNUMBER(Dashboard!$B$4),Dashboard!$B$4&gt;=DATE(1950,1,1),Dashboard!$B$4&lt;=DATE(2099,12,31)))),"",IF(AND(H431&lt;&gt;"Closed",G431&lt;Dashboard!$B$4),"Yes","No")))</f>
        <v/>
      </c>
      <c r="L431" s="22" t="str">
        <f>IF(NOT(COUNTA(A431:I431)&gt;0),"",IF(LEN(A431)=0,"Check ID",IF(SUMPRODUCT(--($A$2:$A$501=A431))&gt;1,"Duplicate ID",IF(OR(LEN(B431)=0,LEN(C431)=0,LEN(E431)=0,NOT(OR(D431="Mechanical",D431="Electrical",D431="Plumbing",D431="Controls",D431="Other")),NOT(AND(ISNUMBER(F431),F431&gt;=DATE(1950,1,1),F431&lt;=DATE(2099,12,31))),NOT(AND(ISNUMBER(G431),G431&gt;=DATE(1950,1,1),G431&lt;=DATE(2099,12,31))),NOT(OR(H431="Open",H431="Ready for review",H431="Closed")),IF(AND(AND(ISNUMBER(F431),F431&gt;=DATE(1950,1,1),F431&lt;=DATE(2099,12,31)),AND(ISNUMBER(G431),G431&gt;=DATE(1950,1,1),G431&lt;=DATE(2099,12,31))),G431&lt;F431,FALSE),AND(H431="Closed",LEN(I431)=0),AND(LEN(I431)&gt;0,NOT(AND(ISNUMBER(I431),I431&gt;=DATE(1950,1,1),I431&lt;=DATE(2099,12,31)))),IF(AND(AND(ISNUMBER(I431),I431&gt;=DATE(1950,1,1),I431&lt;=DATE(2099,12,31)),AND(ISNUMBER(F431),F431&gt;=DATE(1950,1,1),F431&lt;=DATE(2099,12,31))),I431&lt;F431,FALSE)),"Check inputs","OK"))))</f>
        <v/>
      </c>
    </row>
    <row r="432" spans="1:12" x14ac:dyDescent="0.25">
      <c r="A432" s="16"/>
      <c r="B432" s="18"/>
      <c r="C432" s="18"/>
      <c r="D432" s="16"/>
      <c r="E432" s="16"/>
      <c r="F432" s="17"/>
      <c r="G432" s="17"/>
      <c r="H432" s="16"/>
      <c r="I432" s="17"/>
      <c r="J432" s="20" t="str">
        <f>IF(NOT(COUNTA(A432:I432)&gt;0),"",IF(NOT(AND(ISNUMBER(F432),F432&gt;=DATE(1950,1,1),F432&lt;=DATE(2099,12,31))),"",IF(H432="Closed",IF(AND(ISNUMBER(I432),I432&gt;=DATE(1950,1,1),I432&lt;=DATE(2099,12,31)),I432-F432,""),IF(AND(ISNUMBER(Dashboard!$B$4),Dashboard!$B$4&gt;=DATE(1950,1,1),Dashboard!$B$4&lt;=DATE(2099,12,31)),Dashboard!$B$4-F432,""))))</f>
        <v/>
      </c>
      <c r="K432" s="22" t="str">
        <f>IF(NOT(COUNTA(A432:I432)&gt;0),"",IF(OR(NOT(AND(ISNUMBER(G432),G432&gt;=DATE(1950,1,1),G432&lt;=DATE(2099,12,31))),NOT(AND(ISNUMBER(Dashboard!$B$4),Dashboard!$B$4&gt;=DATE(1950,1,1),Dashboard!$B$4&lt;=DATE(2099,12,31)))),"",IF(AND(H432&lt;&gt;"Closed",G432&lt;Dashboard!$B$4),"Yes","No")))</f>
        <v/>
      </c>
      <c r="L432" s="22" t="str">
        <f>IF(NOT(COUNTA(A432:I432)&gt;0),"",IF(LEN(A432)=0,"Check ID",IF(SUMPRODUCT(--($A$2:$A$501=A432))&gt;1,"Duplicate ID",IF(OR(LEN(B432)=0,LEN(C432)=0,LEN(E432)=0,NOT(OR(D432="Mechanical",D432="Electrical",D432="Plumbing",D432="Controls",D432="Other")),NOT(AND(ISNUMBER(F432),F432&gt;=DATE(1950,1,1),F432&lt;=DATE(2099,12,31))),NOT(AND(ISNUMBER(G432),G432&gt;=DATE(1950,1,1),G432&lt;=DATE(2099,12,31))),NOT(OR(H432="Open",H432="Ready for review",H432="Closed")),IF(AND(AND(ISNUMBER(F432),F432&gt;=DATE(1950,1,1),F432&lt;=DATE(2099,12,31)),AND(ISNUMBER(G432),G432&gt;=DATE(1950,1,1),G432&lt;=DATE(2099,12,31))),G432&lt;F432,FALSE),AND(H432="Closed",LEN(I432)=0),AND(LEN(I432)&gt;0,NOT(AND(ISNUMBER(I432),I432&gt;=DATE(1950,1,1),I432&lt;=DATE(2099,12,31)))),IF(AND(AND(ISNUMBER(I432),I432&gt;=DATE(1950,1,1),I432&lt;=DATE(2099,12,31)),AND(ISNUMBER(F432),F432&gt;=DATE(1950,1,1),F432&lt;=DATE(2099,12,31))),I432&lt;F432,FALSE)),"Check inputs","OK"))))</f>
        <v/>
      </c>
    </row>
    <row r="433" spans="1:12" x14ac:dyDescent="0.25">
      <c r="A433" s="16"/>
      <c r="B433" s="18"/>
      <c r="C433" s="18"/>
      <c r="D433" s="16"/>
      <c r="E433" s="16"/>
      <c r="F433" s="17"/>
      <c r="G433" s="17"/>
      <c r="H433" s="16"/>
      <c r="I433" s="17"/>
      <c r="J433" s="20" t="str">
        <f>IF(NOT(COUNTA(A433:I433)&gt;0),"",IF(NOT(AND(ISNUMBER(F433),F433&gt;=DATE(1950,1,1),F433&lt;=DATE(2099,12,31))),"",IF(H433="Closed",IF(AND(ISNUMBER(I433),I433&gt;=DATE(1950,1,1),I433&lt;=DATE(2099,12,31)),I433-F433,""),IF(AND(ISNUMBER(Dashboard!$B$4),Dashboard!$B$4&gt;=DATE(1950,1,1),Dashboard!$B$4&lt;=DATE(2099,12,31)),Dashboard!$B$4-F433,""))))</f>
        <v/>
      </c>
      <c r="K433" s="22" t="str">
        <f>IF(NOT(COUNTA(A433:I433)&gt;0),"",IF(OR(NOT(AND(ISNUMBER(G433),G433&gt;=DATE(1950,1,1),G433&lt;=DATE(2099,12,31))),NOT(AND(ISNUMBER(Dashboard!$B$4),Dashboard!$B$4&gt;=DATE(1950,1,1),Dashboard!$B$4&lt;=DATE(2099,12,31)))),"",IF(AND(H433&lt;&gt;"Closed",G433&lt;Dashboard!$B$4),"Yes","No")))</f>
        <v/>
      </c>
      <c r="L433" s="22" t="str">
        <f>IF(NOT(COUNTA(A433:I433)&gt;0),"",IF(LEN(A433)=0,"Check ID",IF(SUMPRODUCT(--($A$2:$A$501=A433))&gt;1,"Duplicate ID",IF(OR(LEN(B433)=0,LEN(C433)=0,LEN(E433)=0,NOT(OR(D433="Mechanical",D433="Electrical",D433="Plumbing",D433="Controls",D433="Other")),NOT(AND(ISNUMBER(F433),F433&gt;=DATE(1950,1,1),F433&lt;=DATE(2099,12,31))),NOT(AND(ISNUMBER(G433),G433&gt;=DATE(1950,1,1),G433&lt;=DATE(2099,12,31))),NOT(OR(H433="Open",H433="Ready for review",H433="Closed")),IF(AND(AND(ISNUMBER(F433),F433&gt;=DATE(1950,1,1),F433&lt;=DATE(2099,12,31)),AND(ISNUMBER(G433),G433&gt;=DATE(1950,1,1),G433&lt;=DATE(2099,12,31))),G433&lt;F433,FALSE),AND(H433="Closed",LEN(I433)=0),AND(LEN(I433)&gt;0,NOT(AND(ISNUMBER(I433),I433&gt;=DATE(1950,1,1),I433&lt;=DATE(2099,12,31)))),IF(AND(AND(ISNUMBER(I433),I433&gt;=DATE(1950,1,1),I433&lt;=DATE(2099,12,31)),AND(ISNUMBER(F433),F433&gt;=DATE(1950,1,1),F433&lt;=DATE(2099,12,31))),I433&lt;F433,FALSE)),"Check inputs","OK"))))</f>
        <v/>
      </c>
    </row>
    <row r="434" spans="1:12" x14ac:dyDescent="0.25">
      <c r="A434" s="16"/>
      <c r="B434" s="18"/>
      <c r="C434" s="18"/>
      <c r="D434" s="16"/>
      <c r="E434" s="16"/>
      <c r="F434" s="17"/>
      <c r="G434" s="17"/>
      <c r="H434" s="16"/>
      <c r="I434" s="17"/>
      <c r="J434" s="20" t="str">
        <f>IF(NOT(COUNTA(A434:I434)&gt;0),"",IF(NOT(AND(ISNUMBER(F434),F434&gt;=DATE(1950,1,1),F434&lt;=DATE(2099,12,31))),"",IF(H434="Closed",IF(AND(ISNUMBER(I434),I434&gt;=DATE(1950,1,1),I434&lt;=DATE(2099,12,31)),I434-F434,""),IF(AND(ISNUMBER(Dashboard!$B$4),Dashboard!$B$4&gt;=DATE(1950,1,1),Dashboard!$B$4&lt;=DATE(2099,12,31)),Dashboard!$B$4-F434,""))))</f>
        <v/>
      </c>
      <c r="K434" s="22" t="str">
        <f>IF(NOT(COUNTA(A434:I434)&gt;0),"",IF(OR(NOT(AND(ISNUMBER(G434),G434&gt;=DATE(1950,1,1),G434&lt;=DATE(2099,12,31))),NOT(AND(ISNUMBER(Dashboard!$B$4),Dashboard!$B$4&gt;=DATE(1950,1,1),Dashboard!$B$4&lt;=DATE(2099,12,31)))),"",IF(AND(H434&lt;&gt;"Closed",G434&lt;Dashboard!$B$4),"Yes","No")))</f>
        <v/>
      </c>
      <c r="L434" s="22" t="str">
        <f>IF(NOT(COUNTA(A434:I434)&gt;0),"",IF(LEN(A434)=0,"Check ID",IF(SUMPRODUCT(--($A$2:$A$501=A434))&gt;1,"Duplicate ID",IF(OR(LEN(B434)=0,LEN(C434)=0,LEN(E434)=0,NOT(OR(D434="Mechanical",D434="Electrical",D434="Plumbing",D434="Controls",D434="Other")),NOT(AND(ISNUMBER(F434),F434&gt;=DATE(1950,1,1),F434&lt;=DATE(2099,12,31))),NOT(AND(ISNUMBER(G434),G434&gt;=DATE(1950,1,1),G434&lt;=DATE(2099,12,31))),NOT(OR(H434="Open",H434="Ready for review",H434="Closed")),IF(AND(AND(ISNUMBER(F434),F434&gt;=DATE(1950,1,1),F434&lt;=DATE(2099,12,31)),AND(ISNUMBER(G434),G434&gt;=DATE(1950,1,1),G434&lt;=DATE(2099,12,31))),G434&lt;F434,FALSE),AND(H434="Closed",LEN(I434)=0),AND(LEN(I434)&gt;0,NOT(AND(ISNUMBER(I434),I434&gt;=DATE(1950,1,1),I434&lt;=DATE(2099,12,31)))),IF(AND(AND(ISNUMBER(I434),I434&gt;=DATE(1950,1,1),I434&lt;=DATE(2099,12,31)),AND(ISNUMBER(F434),F434&gt;=DATE(1950,1,1),F434&lt;=DATE(2099,12,31))),I434&lt;F434,FALSE)),"Check inputs","OK"))))</f>
        <v/>
      </c>
    </row>
    <row r="435" spans="1:12" x14ac:dyDescent="0.25">
      <c r="A435" s="16"/>
      <c r="B435" s="18"/>
      <c r="C435" s="18"/>
      <c r="D435" s="16"/>
      <c r="E435" s="16"/>
      <c r="F435" s="17"/>
      <c r="G435" s="17"/>
      <c r="H435" s="16"/>
      <c r="I435" s="17"/>
      <c r="J435" s="20" t="str">
        <f>IF(NOT(COUNTA(A435:I435)&gt;0),"",IF(NOT(AND(ISNUMBER(F435),F435&gt;=DATE(1950,1,1),F435&lt;=DATE(2099,12,31))),"",IF(H435="Closed",IF(AND(ISNUMBER(I435),I435&gt;=DATE(1950,1,1),I435&lt;=DATE(2099,12,31)),I435-F435,""),IF(AND(ISNUMBER(Dashboard!$B$4),Dashboard!$B$4&gt;=DATE(1950,1,1),Dashboard!$B$4&lt;=DATE(2099,12,31)),Dashboard!$B$4-F435,""))))</f>
        <v/>
      </c>
      <c r="K435" s="22" t="str">
        <f>IF(NOT(COUNTA(A435:I435)&gt;0),"",IF(OR(NOT(AND(ISNUMBER(G435),G435&gt;=DATE(1950,1,1),G435&lt;=DATE(2099,12,31))),NOT(AND(ISNUMBER(Dashboard!$B$4),Dashboard!$B$4&gt;=DATE(1950,1,1),Dashboard!$B$4&lt;=DATE(2099,12,31)))),"",IF(AND(H435&lt;&gt;"Closed",G435&lt;Dashboard!$B$4),"Yes","No")))</f>
        <v/>
      </c>
      <c r="L435" s="22" t="str">
        <f>IF(NOT(COUNTA(A435:I435)&gt;0),"",IF(LEN(A435)=0,"Check ID",IF(SUMPRODUCT(--($A$2:$A$501=A435))&gt;1,"Duplicate ID",IF(OR(LEN(B435)=0,LEN(C435)=0,LEN(E435)=0,NOT(OR(D435="Mechanical",D435="Electrical",D435="Plumbing",D435="Controls",D435="Other")),NOT(AND(ISNUMBER(F435),F435&gt;=DATE(1950,1,1),F435&lt;=DATE(2099,12,31))),NOT(AND(ISNUMBER(G435),G435&gt;=DATE(1950,1,1),G435&lt;=DATE(2099,12,31))),NOT(OR(H435="Open",H435="Ready for review",H435="Closed")),IF(AND(AND(ISNUMBER(F435),F435&gt;=DATE(1950,1,1),F435&lt;=DATE(2099,12,31)),AND(ISNUMBER(G435),G435&gt;=DATE(1950,1,1),G435&lt;=DATE(2099,12,31))),G435&lt;F435,FALSE),AND(H435="Closed",LEN(I435)=0),AND(LEN(I435)&gt;0,NOT(AND(ISNUMBER(I435),I435&gt;=DATE(1950,1,1),I435&lt;=DATE(2099,12,31)))),IF(AND(AND(ISNUMBER(I435),I435&gt;=DATE(1950,1,1),I435&lt;=DATE(2099,12,31)),AND(ISNUMBER(F435),F435&gt;=DATE(1950,1,1),F435&lt;=DATE(2099,12,31))),I435&lt;F435,FALSE)),"Check inputs","OK"))))</f>
        <v/>
      </c>
    </row>
    <row r="436" spans="1:12" x14ac:dyDescent="0.25">
      <c r="A436" s="16"/>
      <c r="B436" s="18"/>
      <c r="C436" s="18"/>
      <c r="D436" s="16"/>
      <c r="E436" s="16"/>
      <c r="F436" s="17"/>
      <c r="G436" s="17"/>
      <c r="H436" s="16"/>
      <c r="I436" s="17"/>
      <c r="J436" s="20" t="str">
        <f>IF(NOT(COUNTA(A436:I436)&gt;0),"",IF(NOT(AND(ISNUMBER(F436),F436&gt;=DATE(1950,1,1),F436&lt;=DATE(2099,12,31))),"",IF(H436="Closed",IF(AND(ISNUMBER(I436),I436&gt;=DATE(1950,1,1),I436&lt;=DATE(2099,12,31)),I436-F436,""),IF(AND(ISNUMBER(Dashboard!$B$4),Dashboard!$B$4&gt;=DATE(1950,1,1),Dashboard!$B$4&lt;=DATE(2099,12,31)),Dashboard!$B$4-F436,""))))</f>
        <v/>
      </c>
      <c r="K436" s="22" t="str">
        <f>IF(NOT(COUNTA(A436:I436)&gt;0),"",IF(OR(NOT(AND(ISNUMBER(G436),G436&gt;=DATE(1950,1,1),G436&lt;=DATE(2099,12,31))),NOT(AND(ISNUMBER(Dashboard!$B$4),Dashboard!$B$4&gt;=DATE(1950,1,1),Dashboard!$B$4&lt;=DATE(2099,12,31)))),"",IF(AND(H436&lt;&gt;"Closed",G436&lt;Dashboard!$B$4),"Yes","No")))</f>
        <v/>
      </c>
      <c r="L436" s="22" t="str">
        <f>IF(NOT(COUNTA(A436:I436)&gt;0),"",IF(LEN(A436)=0,"Check ID",IF(SUMPRODUCT(--($A$2:$A$501=A436))&gt;1,"Duplicate ID",IF(OR(LEN(B436)=0,LEN(C436)=0,LEN(E436)=0,NOT(OR(D436="Mechanical",D436="Electrical",D436="Plumbing",D436="Controls",D436="Other")),NOT(AND(ISNUMBER(F436),F436&gt;=DATE(1950,1,1),F436&lt;=DATE(2099,12,31))),NOT(AND(ISNUMBER(G436),G436&gt;=DATE(1950,1,1),G436&lt;=DATE(2099,12,31))),NOT(OR(H436="Open",H436="Ready for review",H436="Closed")),IF(AND(AND(ISNUMBER(F436),F436&gt;=DATE(1950,1,1),F436&lt;=DATE(2099,12,31)),AND(ISNUMBER(G436),G436&gt;=DATE(1950,1,1),G436&lt;=DATE(2099,12,31))),G436&lt;F436,FALSE),AND(H436="Closed",LEN(I436)=0),AND(LEN(I436)&gt;0,NOT(AND(ISNUMBER(I436),I436&gt;=DATE(1950,1,1),I436&lt;=DATE(2099,12,31)))),IF(AND(AND(ISNUMBER(I436),I436&gt;=DATE(1950,1,1),I436&lt;=DATE(2099,12,31)),AND(ISNUMBER(F436),F436&gt;=DATE(1950,1,1),F436&lt;=DATE(2099,12,31))),I436&lt;F436,FALSE)),"Check inputs","OK"))))</f>
        <v/>
      </c>
    </row>
    <row r="437" spans="1:12" x14ac:dyDescent="0.25">
      <c r="A437" s="16"/>
      <c r="B437" s="18"/>
      <c r="C437" s="18"/>
      <c r="D437" s="16"/>
      <c r="E437" s="16"/>
      <c r="F437" s="17"/>
      <c r="G437" s="17"/>
      <c r="H437" s="16"/>
      <c r="I437" s="17"/>
      <c r="J437" s="20" t="str">
        <f>IF(NOT(COUNTA(A437:I437)&gt;0),"",IF(NOT(AND(ISNUMBER(F437),F437&gt;=DATE(1950,1,1),F437&lt;=DATE(2099,12,31))),"",IF(H437="Closed",IF(AND(ISNUMBER(I437),I437&gt;=DATE(1950,1,1),I437&lt;=DATE(2099,12,31)),I437-F437,""),IF(AND(ISNUMBER(Dashboard!$B$4),Dashboard!$B$4&gt;=DATE(1950,1,1),Dashboard!$B$4&lt;=DATE(2099,12,31)),Dashboard!$B$4-F437,""))))</f>
        <v/>
      </c>
      <c r="K437" s="22" t="str">
        <f>IF(NOT(COUNTA(A437:I437)&gt;0),"",IF(OR(NOT(AND(ISNUMBER(G437),G437&gt;=DATE(1950,1,1),G437&lt;=DATE(2099,12,31))),NOT(AND(ISNUMBER(Dashboard!$B$4),Dashboard!$B$4&gt;=DATE(1950,1,1),Dashboard!$B$4&lt;=DATE(2099,12,31)))),"",IF(AND(H437&lt;&gt;"Closed",G437&lt;Dashboard!$B$4),"Yes","No")))</f>
        <v/>
      </c>
      <c r="L437" s="22" t="str">
        <f>IF(NOT(COUNTA(A437:I437)&gt;0),"",IF(LEN(A437)=0,"Check ID",IF(SUMPRODUCT(--($A$2:$A$501=A437))&gt;1,"Duplicate ID",IF(OR(LEN(B437)=0,LEN(C437)=0,LEN(E437)=0,NOT(OR(D437="Mechanical",D437="Electrical",D437="Plumbing",D437="Controls",D437="Other")),NOT(AND(ISNUMBER(F437),F437&gt;=DATE(1950,1,1),F437&lt;=DATE(2099,12,31))),NOT(AND(ISNUMBER(G437),G437&gt;=DATE(1950,1,1),G437&lt;=DATE(2099,12,31))),NOT(OR(H437="Open",H437="Ready for review",H437="Closed")),IF(AND(AND(ISNUMBER(F437),F437&gt;=DATE(1950,1,1),F437&lt;=DATE(2099,12,31)),AND(ISNUMBER(G437),G437&gt;=DATE(1950,1,1),G437&lt;=DATE(2099,12,31))),G437&lt;F437,FALSE),AND(H437="Closed",LEN(I437)=0),AND(LEN(I437)&gt;0,NOT(AND(ISNUMBER(I437),I437&gt;=DATE(1950,1,1),I437&lt;=DATE(2099,12,31)))),IF(AND(AND(ISNUMBER(I437),I437&gt;=DATE(1950,1,1),I437&lt;=DATE(2099,12,31)),AND(ISNUMBER(F437),F437&gt;=DATE(1950,1,1),F437&lt;=DATE(2099,12,31))),I437&lt;F437,FALSE)),"Check inputs","OK"))))</f>
        <v/>
      </c>
    </row>
    <row r="438" spans="1:12" x14ac:dyDescent="0.25">
      <c r="A438" s="16"/>
      <c r="B438" s="18"/>
      <c r="C438" s="18"/>
      <c r="D438" s="16"/>
      <c r="E438" s="16"/>
      <c r="F438" s="17"/>
      <c r="G438" s="17"/>
      <c r="H438" s="16"/>
      <c r="I438" s="17"/>
      <c r="J438" s="20" t="str">
        <f>IF(NOT(COUNTA(A438:I438)&gt;0),"",IF(NOT(AND(ISNUMBER(F438),F438&gt;=DATE(1950,1,1),F438&lt;=DATE(2099,12,31))),"",IF(H438="Closed",IF(AND(ISNUMBER(I438),I438&gt;=DATE(1950,1,1),I438&lt;=DATE(2099,12,31)),I438-F438,""),IF(AND(ISNUMBER(Dashboard!$B$4),Dashboard!$B$4&gt;=DATE(1950,1,1),Dashboard!$B$4&lt;=DATE(2099,12,31)),Dashboard!$B$4-F438,""))))</f>
        <v/>
      </c>
      <c r="K438" s="22" t="str">
        <f>IF(NOT(COUNTA(A438:I438)&gt;0),"",IF(OR(NOT(AND(ISNUMBER(G438),G438&gt;=DATE(1950,1,1),G438&lt;=DATE(2099,12,31))),NOT(AND(ISNUMBER(Dashboard!$B$4),Dashboard!$B$4&gt;=DATE(1950,1,1),Dashboard!$B$4&lt;=DATE(2099,12,31)))),"",IF(AND(H438&lt;&gt;"Closed",G438&lt;Dashboard!$B$4),"Yes","No")))</f>
        <v/>
      </c>
      <c r="L438" s="22" t="str">
        <f>IF(NOT(COUNTA(A438:I438)&gt;0),"",IF(LEN(A438)=0,"Check ID",IF(SUMPRODUCT(--($A$2:$A$501=A438))&gt;1,"Duplicate ID",IF(OR(LEN(B438)=0,LEN(C438)=0,LEN(E438)=0,NOT(OR(D438="Mechanical",D438="Electrical",D438="Plumbing",D438="Controls",D438="Other")),NOT(AND(ISNUMBER(F438),F438&gt;=DATE(1950,1,1),F438&lt;=DATE(2099,12,31))),NOT(AND(ISNUMBER(G438),G438&gt;=DATE(1950,1,1),G438&lt;=DATE(2099,12,31))),NOT(OR(H438="Open",H438="Ready for review",H438="Closed")),IF(AND(AND(ISNUMBER(F438),F438&gt;=DATE(1950,1,1),F438&lt;=DATE(2099,12,31)),AND(ISNUMBER(G438),G438&gt;=DATE(1950,1,1),G438&lt;=DATE(2099,12,31))),G438&lt;F438,FALSE),AND(H438="Closed",LEN(I438)=0),AND(LEN(I438)&gt;0,NOT(AND(ISNUMBER(I438),I438&gt;=DATE(1950,1,1),I438&lt;=DATE(2099,12,31)))),IF(AND(AND(ISNUMBER(I438),I438&gt;=DATE(1950,1,1),I438&lt;=DATE(2099,12,31)),AND(ISNUMBER(F438),F438&gt;=DATE(1950,1,1),F438&lt;=DATE(2099,12,31))),I438&lt;F438,FALSE)),"Check inputs","OK"))))</f>
        <v/>
      </c>
    </row>
    <row r="439" spans="1:12" x14ac:dyDescent="0.25">
      <c r="A439" s="16"/>
      <c r="B439" s="18"/>
      <c r="C439" s="18"/>
      <c r="D439" s="16"/>
      <c r="E439" s="16"/>
      <c r="F439" s="17"/>
      <c r="G439" s="17"/>
      <c r="H439" s="16"/>
      <c r="I439" s="17"/>
      <c r="J439" s="20" t="str">
        <f>IF(NOT(COUNTA(A439:I439)&gt;0),"",IF(NOT(AND(ISNUMBER(F439),F439&gt;=DATE(1950,1,1),F439&lt;=DATE(2099,12,31))),"",IF(H439="Closed",IF(AND(ISNUMBER(I439),I439&gt;=DATE(1950,1,1),I439&lt;=DATE(2099,12,31)),I439-F439,""),IF(AND(ISNUMBER(Dashboard!$B$4),Dashboard!$B$4&gt;=DATE(1950,1,1),Dashboard!$B$4&lt;=DATE(2099,12,31)),Dashboard!$B$4-F439,""))))</f>
        <v/>
      </c>
      <c r="K439" s="22" t="str">
        <f>IF(NOT(COUNTA(A439:I439)&gt;0),"",IF(OR(NOT(AND(ISNUMBER(G439),G439&gt;=DATE(1950,1,1),G439&lt;=DATE(2099,12,31))),NOT(AND(ISNUMBER(Dashboard!$B$4),Dashboard!$B$4&gt;=DATE(1950,1,1),Dashboard!$B$4&lt;=DATE(2099,12,31)))),"",IF(AND(H439&lt;&gt;"Closed",G439&lt;Dashboard!$B$4),"Yes","No")))</f>
        <v/>
      </c>
      <c r="L439" s="22" t="str">
        <f>IF(NOT(COUNTA(A439:I439)&gt;0),"",IF(LEN(A439)=0,"Check ID",IF(SUMPRODUCT(--($A$2:$A$501=A439))&gt;1,"Duplicate ID",IF(OR(LEN(B439)=0,LEN(C439)=0,LEN(E439)=0,NOT(OR(D439="Mechanical",D439="Electrical",D439="Plumbing",D439="Controls",D439="Other")),NOT(AND(ISNUMBER(F439),F439&gt;=DATE(1950,1,1),F439&lt;=DATE(2099,12,31))),NOT(AND(ISNUMBER(G439),G439&gt;=DATE(1950,1,1),G439&lt;=DATE(2099,12,31))),NOT(OR(H439="Open",H439="Ready for review",H439="Closed")),IF(AND(AND(ISNUMBER(F439),F439&gt;=DATE(1950,1,1),F439&lt;=DATE(2099,12,31)),AND(ISNUMBER(G439),G439&gt;=DATE(1950,1,1),G439&lt;=DATE(2099,12,31))),G439&lt;F439,FALSE),AND(H439="Closed",LEN(I439)=0),AND(LEN(I439)&gt;0,NOT(AND(ISNUMBER(I439),I439&gt;=DATE(1950,1,1),I439&lt;=DATE(2099,12,31)))),IF(AND(AND(ISNUMBER(I439),I439&gt;=DATE(1950,1,1),I439&lt;=DATE(2099,12,31)),AND(ISNUMBER(F439),F439&gt;=DATE(1950,1,1),F439&lt;=DATE(2099,12,31))),I439&lt;F439,FALSE)),"Check inputs","OK"))))</f>
        <v/>
      </c>
    </row>
    <row r="440" spans="1:12" x14ac:dyDescent="0.25">
      <c r="A440" s="16"/>
      <c r="B440" s="18"/>
      <c r="C440" s="18"/>
      <c r="D440" s="16"/>
      <c r="E440" s="16"/>
      <c r="F440" s="17"/>
      <c r="G440" s="17"/>
      <c r="H440" s="16"/>
      <c r="I440" s="17"/>
      <c r="J440" s="20" t="str">
        <f>IF(NOT(COUNTA(A440:I440)&gt;0),"",IF(NOT(AND(ISNUMBER(F440),F440&gt;=DATE(1950,1,1),F440&lt;=DATE(2099,12,31))),"",IF(H440="Closed",IF(AND(ISNUMBER(I440),I440&gt;=DATE(1950,1,1),I440&lt;=DATE(2099,12,31)),I440-F440,""),IF(AND(ISNUMBER(Dashboard!$B$4),Dashboard!$B$4&gt;=DATE(1950,1,1),Dashboard!$B$4&lt;=DATE(2099,12,31)),Dashboard!$B$4-F440,""))))</f>
        <v/>
      </c>
      <c r="K440" s="22" t="str">
        <f>IF(NOT(COUNTA(A440:I440)&gt;0),"",IF(OR(NOT(AND(ISNUMBER(G440),G440&gt;=DATE(1950,1,1),G440&lt;=DATE(2099,12,31))),NOT(AND(ISNUMBER(Dashboard!$B$4),Dashboard!$B$4&gt;=DATE(1950,1,1),Dashboard!$B$4&lt;=DATE(2099,12,31)))),"",IF(AND(H440&lt;&gt;"Closed",G440&lt;Dashboard!$B$4),"Yes","No")))</f>
        <v/>
      </c>
      <c r="L440" s="22" t="str">
        <f>IF(NOT(COUNTA(A440:I440)&gt;0),"",IF(LEN(A440)=0,"Check ID",IF(SUMPRODUCT(--($A$2:$A$501=A440))&gt;1,"Duplicate ID",IF(OR(LEN(B440)=0,LEN(C440)=0,LEN(E440)=0,NOT(OR(D440="Mechanical",D440="Electrical",D440="Plumbing",D440="Controls",D440="Other")),NOT(AND(ISNUMBER(F440),F440&gt;=DATE(1950,1,1),F440&lt;=DATE(2099,12,31))),NOT(AND(ISNUMBER(G440),G440&gt;=DATE(1950,1,1),G440&lt;=DATE(2099,12,31))),NOT(OR(H440="Open",H440="Ready for review",H440="Closed")),IF(AND(AND(ISNUMBER(F440),F440&gt;=DATE(1950,1,1),F440&lt;=DATE(2099,12,31)),AND(ISNUMBER(G440),G440&gt;=DATE(1950,1,1),G440&lt;=DATE(2099,12,31))),G440&lt;F440,FALSE),AND(H440="Closed",LEN(I440)=0),AND(LEN(I440)&gt;0,NOT(AND(ISNUMBER(I440),I440&gt;=DATE(1950,1,1),I440&lt;=DATE(2099,12,31)))),IF(AND(AND(ISNUMBER(I440),I440&gt;=DATE(1950,1,1),I440&lt;=DATE(2099,12,31)),AND(ISNUMBER(F440),F440&gt;=DATE(1950,1,1),F440&lt;=DATE(2099,12,31))),I440&lt;F440,FALSE)),"Check inputs","OK"))))</f>
        <v/>
      </c>
    </row>
    <row r="441" spans="1:12" x14ac:dyDescent="0.25">
      <c r="A441" s="16"/>
      <c r="B441" s="18"/>
      <c r="C441" s="18"/>
      <c r="D441" s="16"/>
      <c r="E441" s="16"/>
      <c r="F441" s="17"/>
      <c r="G441" s="17"/>
      <c r="H441" s="16"/>
      <c r="I441" s="17"/>
      <c r="J441" s="20" t="str">
        <f>IF(NOT(COUNTA(A441:I441)&gt;0),"",IF(NOT(AND(ISNUMBER(F441),F441&gt;=DATE(1950,1,1),F441&lt;=DATE(2099,12,31))),"",IF(H441="Closed",IF(AND(ISNUMBER(I441),I441&gt;=DATE(1950,1,1),I441&lt;=DATE(2099,12,31)),I441-F441,""),IF(AND(ISNUMBER(Dashboard!$B$4),Dashboard!$B$4&gt;=DATE(1950,1,1),Dashboard!$B$4&lt;=DATE(2099,12,31)),Dashboard!$B$4-F441,""))))</f>
        <v/>
      </c>
      <c r="K441" s="22" t="str">
        <f>IF(NOT(COUNTA(A441:I441)&gt;0),"",IF(OR(NOT(AND(ISNUMBER(G441),G441&gt;=DATE(1950,1,1),G441&lt;=DATE(2099,12,31))),NOT(AND(ISNUMBER(Dashboard!$B$4),Dashboard!$B$4&gt;=DATE(1950,1,1),Dashboard!$B$4&lt;=DATE(2099,12,31)))),"",IF(AND(H441&lt;&gt;"Closed",G441&lt;Dashboard!$B$4),"Yes","No")))</f>
        <v/>
      </c>
      <c r="L441" s="22" t="str">
        <f>IF(NOT(COUNTA(A441:I441)&gt;0),"",IF(LEN(A441)=0,"Check ID",IF(SUMPRODUCT(--($A$2:$A$501=A441))&gt;1,"Duplicate ID",IF(OR(LEN(B441)=0,LEN(C441)=0,LEN(E441)=0,NOT(OR(D441="Mechanical",D441="Electrical",D441="Plumbing",D441="Controls",D441="Other")),NOT(AND(ISNUMBER(F441),F441&gt;=DATE(1950,1,1),F441&lt;=DATE(2099,12,31))),NOT(AND(ISNUMBER(G441),G441&gt;=DATE(1950,1,1),G441&lt;=DATE(2099,12,31))),NOT(OR(H441="Open",H441="Ready for review",H441="Closed")),IF(AND(AND(ISNUMBER(F441),F441&gt;=DATE(1950,1,1),F441&lt;=DATE(2099,12,31)),AND(ISNUMBER(G441),G441&gt;=DATE(1950,1,1),G441&lt;=DATE(2099,12,31))),G441&lt;F441,FALSE),AND(H441="Closed",LEN(I441)=0),AND(LEN(I441)&gt;0,NOT(AND(ISNUMBER(I441),I441&gt;=DATE(1950,1,1),I441&lt;=DATE(2099,12,31)))),IF(AND(AND(ISNUMBER(I441),I441&gt;=DATE(1950,1,1),I441&lt;=DATE(2099,12,31)),AND(ISNUMBER(F441),F441&gt;=DATE(1950,1,1),F441&lt;=DATE(2099,12,31))),I441&lt;F441,FALSE)),"Check inputs","OK"))))</f>
        <v/>
      </c>
    </row>
    <row r="442" spans="1:12" x14ac:dyDescent="0.25">
      <c r="A442" s="16"/>
      <c r="B442" s="18"/>
      <c r="C442" s="18"/>
      <c r="D442" s="16"/>
      <c r="E442" s="16"/>
      <c r="F442" s="17"/>
      <c r="G442" s="17"/>
      <c r="H442" s="16"/>
      <c r="I442" s="17"/>
      <c r="J442" s="20" t="str">
        <f>IF(NOT(COUNTA(A442:I442)&gt;0),"",IF(NOT(AND(ISNUMBER(F442),F442&gt;=DATE(1950,1,1),F442&lt;=DATE(2099,12,31))),"",IF(H442="Closed",IF(AND(ISNUMBER(I442),I442&gt;=DATE(1950,1,1),I442&lt;=DATE(2099,12,31)),I442-F442,""),IF(AND(ISNUMBER(Dashboard!$B$4),Dashboard!$B$4&gt;=DATE(1950,1,1),Dashboard!$B$4&lt;=DATE(2099,12,31)),Dashboard!$B$4-F442,""))))</f>
        <v/>
      </c>
      <c r="K442" s="22" t="str">
        <f>IF(NOT(COUNTA(A442:I442)&gt;0),"",IF(OR(NOT(AND(ISNUMBER(G442),G442&gt;=DATE(1950,1,1),G442&lt;=DATE(2099,12,31))),NOT(AND(ISNUMBER(Dashboard!$B$4),Dashboard!$B$4&gt;=DATE(1950,1,1),Dashboard!$B$4&lt;=DATE(2099,12,31)))),"",IF(AND(H442&lt;&gt;"Closed",G442&lt;Dashboard!$B$4),"Yes","No")))</f>
        <v/>
      </c>
      <c r="L442" s="22" t="str">
        <f>IF(NOT(COUNTA(A442:I442)&gt;0),"",IF(LEN(A442)=0,"Check ID",IF(SUMPRODUCT(--($A$2:$A$501=A442))&gt;1,"Duplicate ID",IF(OR(LEN(B442)=0,LEN(C442)=0,LEN(E442)=0,NOT(OR(D442="Mechanical",D442="Electrical",D442="Plumbing",D442="Controls",D442="Other")),NOT(AND(ISNUMBER(F442),F442&gt;=DATE(1950,1,1),F442&lt;=DATE(2099,12,31))),NOT(AND(ISNUMBER(G442),G442&gt;=DATE(1950,1,1),G442&lt;=DATE(2099,12,31))),NOT(OR(H442="Open",H442="Ready for review",H442="Closed")),IF(AND(AND(ISNUMBER(F442),F442&gt;=DATE(1950,1,1),F442&lt;=DATE(2099,12,31)),AND(ISNUMBER(G442),G442&gt;=DATE(1950,1,1),G442&lt;=DATE(2099,12,31))),G442&lt;F442,FALSE),AND(H442="Closed",LEN(I442)=0),AND(LEN(I442)&gt;0,NOT(AND(ISNUMBER(I442),I442&gt;=DATE(1950,1,1),I442&lt;=DATE(2099,12,31)))),IF(AND(AND(ISNUMBER(I442),I442&gt;=DATE(1950,1,1),I442&lt;=DATE(2099,12,31)),AND(ISNUMBER(F442),F442&gt;=DATE(1950,1,1),F442&lt;=DATE(2099,12,31))),I442&lt;F442,FALSE)),"Check inputs","OK"))))</f>
        <v/>
      </c>
    </row>
    <row r="443" spans="1:12" x14ac:dyDescent="0.25">
      <c r="A443" s="16"/>
      <c r="B443" s="18"/>
      <c r="C443" s="18"/>
      <c r="D443" s="16"/>
      <c r="E443" s="16"/>
      <c r="F443" s="17"/>
      <c r="G443" s="17"/>
      <c r="H443" s="16"/>
      <c r="I443" s="17"/>
      <c r="J443" s="20" t="str">
        <f>IF(NOT(COUNTA(A443:I443)&gt;0),"",IF(NOT(AND(ISNUMBER(F443),F443&gt;=DATE(1950,1,1),F443&lt;=DATE(2099,12,31))),"",IF(H443="Closed",IF(AND(ISNUMBER(I443),I443&gt;=DATE(1950,1,1),I443&lt;=DATE(2099,12,31)),I443-F443,""),IF(AND(ISNUMBER(Dashboard!$B$4),Dashboard!$B$4&gt;=DATE(1950,1,1),Dashboard!$B$4&lt;=DATE(2099,12,31)),Dashboard!$B$4-F443,""))))</f>
        <v/>
      </c>
      <c r="K443" s="22" t="str">
        <f>IF(NOT(COUNTA(A443:I443)&gt;0),"",IF(OR(NOT(AND(ISNUMBER(G443),G443&gt;=DATE(1950,1,1),G443&lt;=DATE(2099,12,31))),NOT(AND(ISNUMBER(Dashboard!$B$4),Dashboard!$B$4&gt;=DATE(1950,1,1),Dashboard!$B$4&lt;=DATE(2099,12,31)))),"",IF(AND(H443&lt;&gt;"Closed",G443&lt;Dashboard!$B$4),"Yes","No")))</f>
        <v/>
      </c>
      <c r="L443" s="22" t="str">
        <f>IF(NOT(COUNTA(A443:I443)&gt;0),"",IF(LEN(A443)=0,"Check ID",IF(SUMPRODUCT(--($A$2:$A$501=A443))&gt;1,"Duplicate ID",IF(OR(LEN(B443)=0,LEN(C443)=0,LEN(E443)=0,NOT(OR(D443="Mechanical",D443="Electrical",D443="Plumbing",D443="Controls",D443="Other")),NOT(AND(ISNUMBER(F443),F443&gt;=DATE(1950,1,1),F443&lt;=DATE(2099,12,31))),NOT(AND(ISNUMBER(G443),G443&gt;=DATE(1950,1,1),G443&lt;=DATE(2099,12,31))),NOT(OR(H443="Open",H443="Ready for review",H443="Closed")),IF(AND(AND(ISNUMBER(F443),F443&gt;=DATE(1950,1,1),F443&lt;=DATE(2099,12,31)),AND(ISNUMBER(G443),G443&gt;=DATE(1950,1,1),G443&lt;=DATE(2099,12,31))),G443&lt;F443,FALSE),AND(H443="Closed",LEN(I443)=0),AND(LEN(I443)&gt;0,NOT(AND(ISNUMBER(I443),I443&gt;=DATE(1950,1,1),I443&lt;=DATE(2099,12,31)))),IF(AND(AND(ISNUMBER(I443),I443&gt;=DATE(1950,1,1),I443&lt;=DATE(2099,12,31)),AND(ISNUMBER(F443),F443&gt;=DATE(1950,1,1),F443&lt;=DATE(2099,12,31))),I443&lt;F443,FALSE)),"Check inputs","OK"))))</f>
        <v/>
      </c>
    </row>
    <row r="444" spans="1:12" x14ac:dyDescent="0.25">
      <c r="A444" s="16"/>
      <c r="B444" s="18"/>
      <c r="C444" s="18"/>
      <c r="D444" s="16"/>
      <c r="E444" s="16"/>
      <c r="F444" s="17"/>
      <c r="G444" s="17"/>
      <c r="H444" s="16"/>
      <c r="I444" s="17"/>
      <c r="J444" s="20" t="str">
        <f>IF(NOT(COUNTA(A444:I444)&gt;0),"",IF(NOT(AND(ISNUMBER(F444),F444&gt;=DATE(1950,1,1),F444&lt;=DATE(2099,12,31))),"",IF(H444="Closed",IF(AND(ISNUMBER(I444),I444&gt;=DATE(1950,1,1),I444&lt;=DATE(2099,12,31)),I444-F444,""),IF(AND(ISNUMBER(Dashboard!$B$4),Dashboard!$B$4&gt;=DATE(1950,1,1),Dashboard!$B$4&lt;=DATE(2099,12,31)),Dashboard!$B$4-F444,""))))</f>
        <v/>
      </c>
      <c r="K444" s="22" t="str">
        <f>IF(NOT(COUNTA(A444:I444)&gt;0),"",IF(OR(NOT(AND(ISNUMBER(G444),G444&gt;=DATE(1950,1,1),G444&lt;=DATE(2099,12,31))),NOT(AND(ISNUMBER(Dashboard!$B$4),Dashboard!$B$4&gt;=DATE(1950,1,1),Dashboard!$B$4&lt;=DATE(2099,12,31)))),"",IF(AND(H444&lt;&gt;"Closed",G444&lt;Dashboard!$B$4),"Yes","No")))</f>
        <v/>
      </c>
      <c r="L444" s="22" t="str">
        <f>IF(NOT(COUNTA(A444:I444)&gt;0),"",IF(LEN(A444)=0,"Check ID",IF(SUMPRODUCT(--($A$2:$A$501=A444))&gt;1,"Duplicate ID",IF(OR(LEN(B444)=0,LEN(C444)=0,LEN(E444)=0,NOT(OR(D444="Mechanical",D444="Electrical",D444="Plumbing",D444="Controls",D444="Other")),NOT(AND(ISNUMBER(F444),F444&gt;=DATE(1950,1,1),F444&lt;=DATE(2099,12,31))),NOT(AND(ISNUMBER(G444),G444&gt;=DATE(1950,1,1),G444&lt;=DATE(2099,12,31))),NOT(OR(H444="Open",H444="Ready for review",H444="Closed")),IF(AND(AND(ISNUMBER(F444),F444&gt;=DATE(1950,1,1),F444&lt;=DATE(2099,12,31)),AND(ISNUMBER(G444),G444&gt;=DATE(1950,1,1),G444&lt;=DATE(2099,12,31))),G444&lt;F444,FALSE),AND(H444="Closed",LEN(I444)=0),AND(LEN(I444)&gt;0,NOT(AND(ISNUMBER(I444),I444&gt;=DATE(1950,1,1),I444&lt;=DATE(2099,12,31)))),IF(AND(AND(ISNUMBER(I444),I444&gt;=DATE(1950,1,1),I444&lt;=DATE(2099,12,31)),AND(ISNUMBER(F444),F444&gt;=DATE(1950,1,1),F444&lt;=DATE(2099,12,31))),I444&lt;F444,FALSE)),"Check inputs","OK"))))</f>
        <v/>
      </c>
    </row>
    <row r="445" spans="1:12" x14ac:dyDescent="0.25">
      <c r="A445" s="16"/>
      <c r="B445" s="18"/>
      <c r="C445" s="18"/>
      <c r="D445" s="16"/>
      <c r="E445" s="16"/>
      <c r="F445" s="17"/>
      <c r="G445" s="17"/>
      <c r="H445" s="16"/>
      <c r="I445" s="17"/>
      <c r="J445" s="20" t="str">
        <f>IF(NOT(COUNTA(A445:I445)&gt;0),"",IF(NOT(AND(ISNUMBER(F445),F445&gt;=DATE(1950,1,1),F445&lt;=DATE(2099,12,31))),"",IF(H445="Closed",IF(AND(ISNUMBER(I445),I445&gt;=DATE(1950,1,1),I445&lt;=DATE(2099,12,31)),I445-F445,""),IF(AND(ISNUMBER(Dashboard!$B$4),Dashboard!$B$4&gt;=DATE(1950,1,1),Dashboard!$B$4&lt;=DATE(2099,12,31)),Dashboard!$B$4-F445,""))))</f>
        <v/>
      </c>
      <c r="K445" s="22" t="str">
        <f>IF(NOT(COUNTA(A445:I445)&gt;0),"",IF(OR(NOT(AND(ISNUMBER(G445),G445&gt;=DATE(1950,1,1),G445&lt;=DATE(2099,12,31))),NOT(AND(ISNUMBER(Dashboard!$B$4),Dashboard!$B$4&gt;=DATE(1950,1,1),Dashboard!$B$4&lt;=DATE(2099,12,31)))),"",IF(AND(H445&lt;&gt;"Closed",G445&lt;Dashboard!$B$4),"Yes","No")))</f>
        <v/>
      </c>
      <c r="L445" s="22" t="str">
        <f>IF(NOT(COUNTA(A445:I445)&gt;0),"",IF(LEN(A445)=0,"Check ID",IF(SUMPRODUCT(--($A$2:$A$501=A445))&gt;1,"Duplicate ID",IF(OR(LEN(B445)=0,LEN(C445)=0,LEN(E445)=0,NOT(OR(D445="Mechanical",D445="Electrical",D445="Plumbing",D445="Controls",D445="Other")),NOT(AND(ISNUMBER(F445),F445&gt;=DATE(1950,1,1),F445&lt;=DATE(2099,12,31))),NOT(AND(ISNUMBER(G445),G445&gt;=DATE(1950,1,1),G445&lt;=DATE(2099,12,31))),NOT(OR(H445="Open",H445="Ready for review",H445="Closed")),IF(AND(AND(ISNUMBER(F445),F445&gt;=DATE(1950,1,1),F445&lt;=DATE(2099,12,31)),AND(ISNUMBER(G445),G445&gt;=DATE(1950,1,1),G445&lt;=DATE(2099,12,31))),G445&lt;F445,FALSE),AND(H445="Closed",LEN(I445)=0),AND(LEN(I445)&gt;0,NOT(AND(ISNUMBER(I445),I445&gt;=DATE(1950,1,1),I445&lt;=DATE(2099,12,31)))),IF(AND(AND(ISNUMBER(I445),I445&gt;=DATE(1950,1,1),I445&lt;=DATE(2099,12,31)),AND(ISNUMBER(F445),F445&gt;=DATE(1950,1,1),F445&lt;=DATE(2099,12,31))),I445&lt;F445,FALSE)),"Check inputs","OK"))))</f>
        <v/>
      </c>
    </row>
    <row r="446" spans="1:12" x14ac:dyDescent="0.25">
      <c r="A446" s="16"/>
      <c r="B446" s="18"/>
      <c r="C446" s="18"/>
      <c r="D446" s="16"/>
      <c r="E446" s="16"/>
      <c r="F446" s="17"/>
      <c r="G446" s="17"/>
      <c r="H446" s="16"/>
      <c r="I446" s="17"/>
      <c r="J446" s="20" t="str">
        <f>IF(NOT(COUNTA(A446:I446)&gt;0),"",IF(NOT(AND(ISNUMBER(F446),F446&gt;=DATE(1950,1,1),F446&lt;=DATE(2099,12,31))),"",IF(H446="Closed",IF(AND(ISNUMBER(I446),I446&gt;=DATE(1950,1,1),I446&lt;=DATE(2099,12,31)),I446-F446,""),IF(AND(ISNUMBER(Dashboard!$B$4),Dashboard!$B$4&gt;=DATE(1950,1,1),Dashboard!$B$4&lt;=DATE(2099,12,31)),Dashboard!$B$4-F446,""))))</f>
        <v/>
      </c>
      <c r="K446" s="22" t="str">
        <f>IF(NOT(COUNTA(A446:I446)&gt;0),"",IF(OR(NOT(AND(ISNUMBER(G446),G446&gt;=DATE(1950,1,1),G446&lt;=DATE(2099,12,31))),NOT(AND(ISNUMBER(Dashboard!$B$4),Dashboard!$B$4&gt;=DATE(1950,1,1),Dashboard!$B$4&lt;=DATE(2099,12,31)))),"",IF(AND(H446&lt;&gt;"Closed",G446&lt;Dashboard!$B$4),"Yes","No")))</f>
        <v/>
      </c>
      <c r="L446" s="22" t="str">
        <f>IF(NOT(COUNTA(A446:I446)&gt;0),"",IF(LEN(A446)=0,"Check ID",IF(SUMPRODUCT(--($A$2:$A$501=A446))&gt;1,"Duplicate ID",IF(OR(LEN(B446)=0,LEN(C446)=0,LEN(E446)=0,NOT(OR(D446="Mechanical",D446="Electrical",D446="Plumbing",D446="Controls",D446="Other")),NOT(AND(ISNUMBER(F446),F446&gt;=DATE(1950,1,1),F446&lt;=DATE(2099,12,31))),NOT(AND(ISNUMBER(G446),G446&gt;=DATE(1950,1,1),G446&lt;=DATE(2099,12,31))),NOT(OR(H446="Open",H446="Ready for review",H446="Closed")),IF(AND(AND(ISNUMBER(F446),F446&gt;=DATE(1950,1,1),F446&lt;=DATE(2099,12,31)),AND(ISNUMBER(G446),G446&gt;=DATE(1950,1,1),G446&lt;=DATE(2099,12,31))),G446&lt;F446,FALSE),AND(H446="Closed",LEN(I446)=0),AND(LEN(I446)&gt;0,NOT(AND(ISNUMBER(I446),I446&gt;=DATE(1950,1,1),I446&lt;=DATE(2099,12,31)))),IF(AND(AND(ISNUMBER(I446),I446&gt;=DATE(1950,1,1),I446&lt;=DATE(2099,12,31)),AND(ISNUMBER(F446),F446&gt;=DATE(1950,1,1),F446&lt;=DATE(2099,12,31))),I446&lt;F446,FALSE)),"Check inputs","OK"))))</f>
        <v/>
      </c>
    </row>
    <row r="447" spans="1:12" x14ac:dyDescent="0.25">
      <c r="A447" s="16"/>
      <c r="B447" s="18"/>
      <c r="C447" s="18"/>
      <c r="D447" s="16"/>
      <c r="E447" s="16"/>
      <c r="F447" s="17"/>
      <c r="G447" s="17"/>
      <c r="H447" s="16"/>
      <c r="I447" s="17"/>
      <c r="J447" s="20" t="str">
        <f>IF(NOT(COUNTA(A447:I447)&gt;0),"",IF(NOT(AND(ISNUMBER(F447),F447&gt;=DATE(1950,1,1),F447&lt;=DATE(2099,12,31))),"",IF(H447="Closed",IF(AND(ISNUMBER(I447),I447&gt;=DATE(1950,1,1),I447&lt;=DATE(2099,12,31)),I447-F447,""),IF(AND(ISNUMBER(Dashboard!$B$4),Dashboard!$B$4&gt;=DATE(1950,1,1),Dashboard!$B$4&lt;=DATE(2099,12,31)),Dashboard!$B$4-F447,""))))</f>
        <v/>
      </c>
      <c r="K447" s="22" t="str">
        <f>IF(NOT(COUNTA(A447:I447)&gt;0),"",IF(OR(NOT(AND(ISNUMBER(G447),G447&gt;=DATE(1950,1,1),G447&lt;=DATE(2099,12,31))),NOT(AND(ISNUMBER(Dashboard!$B$4),Dashboard!$B$4&gt;=DATE(1950,1,1),Dashboard!$B$4&lt;=DATE(2099,12,31)))),"",IF(AND(H447&lt;&gt;"Closed",G447&lt;Dashboard!$B$4),"Yes","No")))</f>
        <v/>
      </c>
      <c r="L447" s="22" t="str">
        <f>IF(NOT(COUNTA(A447:I447)&gt;0),"",IF(LEN(A447)=0,"Check ID",IF(SUMPRODUCT(--($A$2:$A$501=A447))&gt;1,"Duplicate ID",IF(OR(LEN(B447)=0,LEN(C447)=0,LEN(E447)=0,NOT(OR(D447="Mechanical",D447="Electrical",D447="Plumbing",D447="Controls",D447="Other")),NOT(AND(ISNUMBER(F447),F447&gt;=DATE(1950,1,1),F447&lt;=DATE(2099,12,31))),NOT(AND(ISNUMBER(G447),G447&gt;=DATE(1950,1,1),G447&lt;=DATE(2099,12,31))),NOT(OR(H447="Open",H447="Ready for review",H447="Closed")),IF(AND(AND(ISNUMBER(F447),F447&gt;=DATE(1950,1,1),F447&lt;=DATE(2099,12,31)),AND(ISNUMBER(G447),G447&gt;=DATE(1950,1,1),G447&lt;=DATE(2099,12,31))),G447&lt;F447,FALSE),AND(H447="Closed",LEN(I447)=0),AND(LEN(I447)&gt;0,NOT(AND(ISNUMBER(I447),I447&gt;=DATE(1950,1,1),I447&lt;=DATE(2099,12,31)))),IF(AND(AND(ISNUMBER(I447),I447&gt;=DATE(1950,1,1),I447&lt;=DATE(2099,12,31)),AND(ISNUMBER(F447),F447&gt;=DATE(1950,1,1),F447&lt;=DATE(2099,12,31))),I447&lt;F447,FALSE)),"Check inputs","OK"))))</f>
        <v/>
      </c>
    </row>
    <row r="448" spans="1:12" x14ac:dyDescent="0.25">
      <c r="A448" s="16"/>
      <c r="B448" s="18"/>
      <c r="C448" s="18"/>
      <c r="D448" s="16"/>
      <c r="E448" s="16"/>
      <c r="F448" s="17"/>
      <c r="G448" s="17"/>
      <c r="H448" s="16"/>
      <c r="I448" s="17"/>
      <c r="J448" s="20" t="str">
        <f>IF(NOT(COUNTA(A448:I448)&gt;0),"",IF(NOT(AND(ISNUMBER(F448),F448&gt;=DATE(1950,1,1),F448&lt;=DATE(2099,12,31))),"",IF(H448="Closed",IF(AND(ISNUMBER(I448),I448&gt;=DATE(1950,1,1),I448&lt;=DATE(2099,12,31)),I448-F448,""),IF(AND(ISNUMBER(Dashboard!$B$4),Dashboard!$B$4&gt;=DATE(1950,1,1),Dashboard!$B$4&lt;=DATE(2099,12,31)),Dashboard!$B$4-F448,""))))</f>
        <v/>
      </c>
      <c r="K448" s="22" t="str">
        <f>IF(NOT(COUNTA(A448:I448)&gt;0),"",IF(OR(NOT(AND(ISNUMBER(G448),G448&gt;=DATE(1950,1,1),G448&lt;=DATE(2099,12,31))),NOT(AND(ISNUMBER(Dashboard!$B$4),Dashboard!$B$4&gt;=DATE(1950,1,1),Dashboard!$B$4&lt;=DATE(2099,12,31)))),"",IF(AND(H448&lt;&gt;"Closed",G448&lt;Dashboard!$B$4),"Yes","No")))</f>
        <v/>
      </c>
      <c r="L448" s="22" t="str">
        <f>IF(NOT(COUNTA(A448:I448)&gt;0),"",IF(LEN(A448)=0,"Check ID",IF(SUMPRODUCT(--($A$2:$A$501=A448))&gt;1,"Duplicate ID",IF(OR(LEN(B448)=0,LEN(C448)=0,LEN(E448)=0,NOT(OR(D448="Mechanical",D448="Electrical",D448="Plumbing",D448="Controls",D448="Other")),NOT(AND(ISNUMBER(F448),F448&gt;=DATE(1950,1,1),F448&lt;=DATE(2099,12,31))),NOT(AND(ISNUMBER(G448),G448&gt;=DATE(1950,1,1),G448&lt;=DATE(2099,12,31))),NOT(OR(H448="Open",H448="Ready for review",H448="Closed")),IF(AND(AND(ISNUMBER(F448),F448&gt;=DATE(1950,1,1),F448&lt;=DATE(2099,12,31)),AND(ISNUMBER(G448),G448&gt;=DATE(1950,1,1),G448&lt;=DATE(2099,12,31))),G448&lt;F448,FALSE),AND(H448="Closed",LEN(I448)=0),AND(LEN(I448)&gt;0,NOT(AND(ISNUMBER(I448),I448&gt;=DATE(1950,1,1),I448&lt;=DATE(2099,12,31)))),IF(AND(AND(ISNUMBER(I448),I448&gt;=DATE(1950,1,1),I448&lt;=DATE(2099,12,31)),AND(ISNUMBER(F448),F448&gt;=DATE(1950,1,1),F448&lt;=DATE(2099,12,31))),I448&lt;F448,FALSE)),"Check inputs","OK"))))</f>
        <v/>
      </c>
    </row>
    <row r="449" spans="1:12" x14ac:dyDescent="0.25">
      <c r="A449" s="16"/>
      <c r="B449" s="18"/>
      <c r="C449" s="18"/>
      <c r="D449" s="16"/>
      <c r="E449" s="16"/>
      <c r="F449" s="17"/>
      <c r="G449" s="17"/>
      <c r="H449" s="16"/>
      <c r="I449" s="17"/>
      <c r="J449" s="20" t="str">
        <f>IF(NOT(COUNTA(A449:I449)&gt;0),"",IF(NOT(AND(ISNUMBER(F449),F449&gt;=DATE(1950,1,1),F449&lt;=DATE(2099,12,31))),"",IF(H449="Closed",IF(AND(ISNUMBER(I449),I449&gt;=DATE(1950,1,1),I449&lt;=DATE(2099,12,31)),I449-F449,""),IF(AND(ISNUMBER(Dashboard!$B$4),Dashboard!$B$4&gt;=DATE(1950,1,1),Dashboard!$B$4&lt;=DATE(2099,12,31)),Dashboard!$B$4-F449,""))))</f>
        <v/>
      </c>
      <c r="K449" s="22" t="str">
        <f>IF(NOT(COUNTA(A449:I449)&gt;0),"",IF(OR(NOT(AND(ISNUMBER(G449),G449&gt;=DATE(1950,1,1),G449&lt;=DATE(2099,12,31))),NOT(AND(ISNUMBER(Dashboard!$B$4),Dashboard!$B$4&gt;=DATE(1950,1,1),Dashboard!$B$4&lt;=DATE(2099,12,31)))),"",IF(AND(H449&lt;&gt;"Closed",G449&lt;Dashboard!$B$4),"Yes","No")))</f>
        <v/>
      </c>
      <c r="L449" s="22" t="str">
        <f>IF(NOT(COUNTA(A449:I449)&gt;0),"",IF(LEN(A449)=0,"Check ID",IF(SUMPRODUCT(--($A$2:$A$501=A449))&gt;1,"Duplicate ID",IF(OR(LEN(B449)=0,LEN(C449)=0,LEN(E449)=0,NOT(OR(D449="Mechanical",D449="Electrical",D449="Plumbing",D449="Controls",D449="Other")),NOT(AND(ISNUMBER(F449),F449&gt;=DATE(1950,1,1),F449&lt;=DATE(2099,12,31))),NOT(AND(ISNUMBER(G449),G449&gt;=DATE(1950,1,1),G449&lt;=DATE(2099,12,31))),NOT(OR(H449="Open",H449="Ready for review",H449="Closed")),IF(AND(AND(ISNUMBER(F449),F449&gt;=DATE(1950,1,1),F449&lt;=DATE(2099,12,31)),AND(ISNUMBER(G449),G449&gt;=DATE(1950,1,1),G449&lt;=DATE(2099,12,31))),G449&lt;F449,FALSE),AND(H449="Closed",LEN(I449)=0),AND(LEN(I449)&gt;0,NOT(AND(ISNUMBER(I449),I449&gt;=DATE(1950,1,1),I449&lt;=DATE(2099,12,31)))),IF(AND(AND(ISNUMBER(I449),I449&gt;=DATE(1950,1,1),I449&lt;=DATE(2099,12,31)),AND(ISNUMBER(F449),F449&gt;=DATE(1950,1,1),F449&lt;=DATE(2099,12,31))),I449&lt;F449,FALSE)),"Check inputs","OK"))))</f>
        <v/>
      </c>
    </row>
    <row r="450" spans="1:12" x14ac:dyDescent="0.25">
      <c r="A450" s="16"/>
      <c r="B450" s="18"/>
      <c r="C450" s="18"/>
      <c r="D450" s="16"/>
      <c r="E450" s="16"/>
      <c r="F450" s="17"/>
      <c r="G450" s="17"/>
      <c r="H450" s="16"/>
      <c r="I450" s="17"/>
      <c r="J450" s="20" t="str">
        <f>IF(NOT(COUNTA(A450:I450)&gt;0),"",IF(NOT(AND(ISNUMBER(F450),F450&gt;=DATE(1950,1,1),F450&lt;=DATE(2099,12,31))),"",IF(H450="Closed",IF(AND(ISNUMBER(I450),I450&gt;=DATE(1950,1,1),I450&lt;=DATE(2099,12,31)),I450-F450,""),IF(AND(ISNUMBER(Dashboard!$B$4),Dashboard!$B$4&gt;=DATE(1950,1,1),Dashboard!$B$4&lt;=DATE(2099,12,31)),Dashboard!$B$4-F450,""))))</f>
        <v/>
      </c>
      <c r="K450" s="22" t="str">
        <f>IF(NOT(COUNTA(A450:I450)&gt;0),"",IF(OR(NOT(AND(ISNUMBER(G450),G450&gt;=DATE(1950,1,1),G450&lt;=DATE(2099,12,31))),NOT(AND(ISNUMBER(Dashboard!$B$4),Dashboard!$B$4&gt;=DATE(1950,1,1),Dashboard!$B$4&lt;=DATE(2099,12,31)))),"",IF(AND(H450&lt;&gt;"Closed",G450&lt;Dashboard!$B$4),"Yes","No")))</f>
        <v/>
      </c>
      <c r="L450" s="22" t="str">
        <f>IF(NOT(COUNTA(A450:I450)&gt;0),"",IF(LEN(A450)=0,"Check ID",IF(SUMPRODUCT(--($A$2:$A$501=A450))&gt;1,"Duplicate ID",IF(OR(LEN(B450)=0,LEN(C450)=0,LEN(E450)=0,NOT(OR(D450="Mechanical",D450="Electrical",D450="Plumbing",D450="Controls",D450="Other")),NOT(AND(ISNUMBER(F450),F450&gt;=DATE(1950,1,1),F450&lt;=DATE(2099,12,31))),NOT(AND(ISNUMBER(G450),G450&gt;=DATE(1950,1,1),G450&lt;=DATE(2099,12,31))),NOT(OR(H450="Open",H450="Ready for review",H450="Closed")),IF(AND(AND(ISNUMBER(F450),F450&gt;=DATE(1950,1,1),F450&lt;=DATE(2099,12,31)),AND(ISNUMBER(G450),G450&gt;=DATE(1950,1,1),G450&lt;=DATE(2099,12,31))),G450&lt;F450,FALSE),AND(H450="Closed",LEN(I450)=0),AND(LEN(I450)&gt;0,NOT(AND(ISNUMBER(I450),I450&gt;=DATE(1950,1,1),I450&lt;=DATE(2099,12,31)))),IF(AND(AND(ISNUMBER(I450),I450&gt;=DATE(1950,1,1),I450&lt;=DATE(2099,12,31)),AND(ISNUMBER(F450),F450&gt;=DATE(1950,1,1),F450&lt;=DATE(2099,12,31))),I450&lt;F450,FALSE)),"Check inputs","OK"))))</f>
        <v/>
      </c>
    </row>
    <row r="451" spans="1:12" x14ac:dyDescent="0.25">
      <c r="A451" s="16"/>
      <c r="B451" s="18"/>
      <c r="C451" s="18"/>
      <c r="D451" s="16"/>
      <c r="E451" s="16"/>
      <c r="F451" s="17"/>
      <c r="G451" s="17"/>
      <c r="H451" s="16"/>
      <c r="I451" s="17"/>
      <c r="J451" s="20" t="str">
        <f>IF(NOT(COUNTA(A451:I451)&gt;0),"",IF(NOT(AND(ISNUMBER(F451),F451&gt;=DATE(1950,1,1),F451&lt;=DATE(2099,12,31))),"",IF(H451="Closed",IF(AND(ISNUMBER(I451),I451&gt;=DATE(1950,1,1),I451&lt;=DATE(2099,12,31)),I451-F451,""),IF(AND(ISNUMBER(Dashboard!$B$4),Dashboard!$B$4&gt;=DATE(1950,1,1),Dashboard!$B$4&lt;=DATE(2099,12,31)),Dashboard!$B$4-F451,""))))</f>
        <v/>
      </c>
      <c r="K451" s="22" t="str">
        <f>IF(NOT(COUNTA(A451:I451)&gt;0),"",IF(OR(NOT(AND(ISNUMBER(G451),G451&gt;=DATE(1950,1,1),G451&lt;=DATE(2099,12,31))),NOT(AND(ISNUMBER(Dashboard!$B$4),Dashboard!$B$4&gt;=DATE(1950,1,1),Dashboard!$B$4&lt;=DATE(2099,12,31)))),"",IF(AND(H451&lt;&gt;"Closed",G451&lt;Dashboard!$B$4),"Yes","No")))</f>
        <v/>
      </c>
      <c r="L451" s="22" t="str">
        <f>IF(NOT(COUNTA(A451:I451)&gt;0),"",IF(LEN(A451)=0,"Check ID",IF(SUMPRODUCT(--($A$2:$A$501=A451))&gt;1,"Duplicate ID",IF(OR(LEN(B451)=0,LEN(C451)=0,LEN(E451)=0,NOT(OR(D451="Mechanical",D451="Electrical",D451="Plumbing",D451="Controls",D451="Other")),NOT(AND(ISNUMBER(F451),F451&gt;=DATE(1950,1,1),F451&lt;=DATE(2099,12,31))),NOT(AND(ISNUMBER(G451),G451&gt;=DATE(1950,1,1),G451&lt;=DATE(2099,12,31))),NOT(OR(H451="Open",H451="Ready for review",H451="Closed")),IF(AND(AND(ISNUMBER(F451),F451&gt;=DATE(1950,1,1),F451&lt;=DATE(2099,12,31)),AND(ISNUMBER(G451),G451&gt;=DATE(1950,1,1),G451&lt;=DATE(2099,12,31))),G451&lt;F451,FALSE),AND(H451="Closed",LEN(I451)=0),AND(LEN(I451)&gt;0,NOT(AND(ISNUMBER(I451),I451&gt;=DATE(1950,1,1),I451&lt;=DATE(2099,12,31)))),IF(AND(AND(ISNUMBER(I451),I451&gt;=DATE(1950,1,1),I451&lt;=DATE(2099,12,31)),AND(ISNUMBER(F451),F451&gt;=DATE(1950,1,1),F451&lt;=DATE(2099,12,31))),I451&lt;F451,FALSE)),"Check inputs","OK"))))</f>
        <v/>
      </c>
    </row>
    <row r="452" spans="1:12" x14ac:dyDescent="0.25">
      <c r="A452" s="16"/>
      <c r="B452" s="18"/>
      <c r="C452" s="18"/>
      <c r="D452" s="16"/>
      <c r="E452" s="16"/>
      <c r="F452" s="17"/>
      <c r="G452" s="17"/>
      <c r="H452" s="16"/>
      <c r="I452" s="17"/>
      <c r="J452" s="20" t="str">
        <f>IF(NOT(COUNTA(A452:I452)&gt;0),"",IF(NOT(AND(ISNUMBER(F452),F452&gt;=DATE(1950,1,1),F452&lt;=DATE(2099,12,31))),"",IF(H452="Closed",IF(AND(ISNUMBER(I452),I452&gt;=DATE(1950,1,1),I452&lt;=DATE(2099,12,31)),I452-F452,""),IF(AND(ISNUMBER(Dashboard!$B$4),Dashboard!$B$4&gt;=DATE(1950,1,1),Dashboard!$B$4&lt;=DATE(2099,12,31)),Dashboard!$B$4-F452,""))))</f>
        <v/>
      </c>
      <c r="K452" s="22" t="str">
        <f>IF(NOT(COUNTA(A452:I452)&gt;0),"",IF(OR(NOT(AND(ISNUMBER(G452),G452&gt;=DATE(1950,1,1),G452&lt;=DATE(2099,12,31))),NOT(AND(ISNUMBER(Dashboard!$B$4),Dashboard!$B$4&gt;=DATE(1950,1,1),Dashboard!$B$4&lt;=DATE(2099,12,31)))),"",IF(AND(H452&lt;&gt;"Closed",G452&lt;Dashboard!$B$4),"Yes","No")))</f>
        <v/>
      </c>
      <c r="L452" s="22" t="str">
        <f>IF(NOT(COUNTA(A452:I452)&gt;0),"",IF(LEN(A452)=0,"Check ID",IF(SUMPRODUCT(--($A$2:$A$501=A452))&gt;1,"Duplicate ID",IF(OR(LEN(B452)=0,LEN(C452)=0,LEN(E452)=0,NOT(OR(D452="Mechanical",D452="Electrical",D452="Plumbing",D452="Controls",D452="Other")),NOT(AND(ISNUMBER(F452),F452&gt;=DATE(1950,1,1),F452&lt;=DATE(2099,12,31))),NOT(AND(ISNUMBER(G452),G452&gt;=DATE(1950,1,1),G452&lt;=DATE(2099,12,31))),NOT(OR(H452="Open",H452="Ready for review",H452="Closed")),IF(AND(AND(ISNUMBER(F452),F452&gt;=DATE(1950,1,1),F452&lt;=DATE(2099,12,31)),AND(ISNUMBER(G452),G452&gt;=DATE(1950,1,1),G452&lt;=DATE(2099,12,31))),G452&lt;F452,FALSE),AND(H452="Closed",LEN(I452)=0),AND(LEN(I452)&gt;0,NOT(AND(ISNUMBER(I452),I452&gt;=DATE(1950,1,1),I452&lt;=DATE(2099,12,31)))),IF(AND(AND(ISNUMBER(I452),I452&gt;=DATE(1950,1,1),I452&lt;=DATE(2099,12,31)),AND(ISNUMBER(F452),F452&gt;=DATE(1950,1,1),F452&lt;=DATE(2099,12,31))),I452&lt;F452,FALSE)),"Check inputs","OK"))))</f>
        <v/>
      </c>
    </row>
    <row r="453" spans="1:12" x14ac:dyDescent="0.25">
      <c r="A453" s="16"/>
      <c r="B453" s="18"/>
      <c r="C453" s="18"/>
      <c r="D453" s="16"/>
      <c r="E453" s="16"/>
      <c r="F453" s="17"/>
      <c r="G453" s="17"/>
      <c r="H453" s="16"/>
      <c r="I453" s="17"/>
      <c r="J453" s="20" t="str">
        <f>IF(NOT(COUNTA(A453:I453)&gt;0),"",IF(NOT(AND(ISNUMBER(F453),F453&gt;=DATE(1950,1,1),F453&lt;=DATE(2099,12,31))),"",IF(H453="Closed",IF(AND(ISNUMBER(I453),I453&gt;=DATE(1950,1,1),I453&lt;=DATE(2099,12,31)),I453-F453,""),IF(AND(ISNUMBER(Dashboard!$B$4),Dashboard!$B$4&gt;=DATE(1950,1,1),Dashboard!$B$4&lt;=DATE(2099,12,31)),Dashboard!$B$4-F453,""))))</f>
        <v/>
      </c>
      <c r="K453" s="22" t="str">
        <f>IF(NOT(COUNTA(A453:I453)&gt;0),"",IF(OR(NOT(AND(ISNUMBER(G453),G453&gt;=DATE(1950,1,1),G453&lt;=DATE(2099,12,31))),NOT(AND(ISNUMBER(Dashboard!$B$4),Dashboard!$B$4&gt;=DATE(1950,1,1),Dashboard!$B$4&lt;=DATE(2099,12,31)))),"",IF(AND(H453&lt;&gt;"Closed",G453&lt;Dashboard!$B$4),"Yes","No")))</f>
        <v/>
      </c>
      <c r="L453" s="22" t="str">
        <f>IF(NOT(COUNTA(A453:I453)&gt;0),"",IF(LEN(A453)=0,"Check ID",IF(SUMPRODUCT(--($A$2:$A$501=A453))&gt;1,"Duplicate ID",IF(OR(LEN(B453)=0,LEN(C453)=0,LEN(E453)=0,NOT(OR(D453="Mechanical",D453="Electrical",D453="Plumbing",D453="Controls",D453="Other")),NOT(AND(ISNUMBER(F453),F453&gt;=DATE(1950,1,1),F453&lt;=DATE(2099,12,31))),NOT(AND(ISNUMBER(G453),G453&gt;=DATE(1950,1,1),G453&lt;=DATE(2099,12,31))),NOT(OR(H453="Open",H453="Ready for review",H453="Closed")),IF(AND(AND(ISNUMBER(F453),F453&gt;=DATE(1950,1,1),F453&lt;=DATE(2099,12,31)),AND(ISNUMBER(G453),G453&gt;=DATE(1950,1,1),G453&lt;=DATE(2099,12,31))),G453&lt;F453,FALSE),AND(H453="Closed",LEN(I453)=0),AND(LEN(I453)&gt;0,NOT(AND(ISNUMBER(I453),I453&gt;=DATE(1950,1,1),I453&lt;=DATE(2099,12,31)))),IF(AND(AND(ISNUMBER(I453),I453&gt;=DATE(1950,1,1),I453&lt;=DATE(2099,12,31)),AND(ISNUMBER(F453),F453&gt;=DATE(1950,1,1),F453&lt;=DATE(2099,12,31))),I453&lt;F453,FALSE)),"Check inputs","OK"))))</f>
        <v/>
      </c>
    </row>
    <row r="454" spans="1:12" x14ac:dyDescent="0.25">
      <c r="A454" s="16"/>
      <c r="B454" s="18"/>
      <c r="C454" s="18"/>
      <c r="D454" s="16"/>
      <c r="E454" s="16"/>
      <c r="F454" s="17"/>
      <c r="G454" s="17"/>
      <c r="H454" s="16"/>
      <c r="I454" s="17"/>
      <c r="J454" s="20" t="str">
        <f>IF(NOT(COUNTA(A454:I454)&gt;0),"",IF(NOT(AND(ISNUMBER(F454),F454&gt;=DATE(1950,1,1),F454&lt;=DATE(2099,12,31))),"",IF(H454="Closed",IF(AND(ISNUMBER(I454),I454&gt;=DATE(1950,1,1),I454&lt;=DATE(2099,12,31)),I454-F454,""),IF(AND(ISNUMBER(Dashboard!$B$4),Dashboard!$B$4&gt;=DATE(1950,1,1),Dashboard!$B$4&lt;=DATE(2099,12,31)),Dashboard!$B$4-F454,""))))</f>
        <v/>
      </c>
      <c r="K454" s="22" t="str">
        <f>IF(NOT(COUNTA(A454:I454)&gt;0),"",IF(OR(NOT(AND(ISNUMBER(G454),G454&gt;=DATE(1950,1,1),G454&lt;=DATE(2099,12,31))),NOT(AND(ISNUMBER(Dashboard!$B$4),Dashboard!$B$4&gt;=DATE(1950,1,1),Dashboard!$B$4&lt;=DATE(2099,12,31)))),"",IF(AND(H454&lt;&gt;"Closed",G454&lt;Dashboard!$B$4),"Yes","No")))</f>
        <v/>
      </c>
      <c r="L454" s="22" t="str">
        <f>IF(NOT(COUNTA(A454:I454)&gt;0),"",IF(LEN(A454)=0,"Check ID",IF(SUMPRODUCT(--($A$2:$A$501=A454))&gt;1,"Duplicate ID",IF(OR(LEN(B454)=0,LEN(C454)=0,LEN(E454)=0,NOT(OR(D454="Mechanical",D454="Electrical",D454="Plumbing",D454="Controls",D454="Other")),NOT(AND(ISNUMBER(F454),F454&gt;=DATE(1950,1,1),F454&lt;=DATE(2099,12,31))),NOT(AND(ISNUMBER(G454),G454&gt;=DATE(1950,1,1),G454&lt;=DATE(2099,12,31))),NOT(OR(H454="Open",H454="Ready for review",H454="Closed")),IF(AND(AND(ISNUMBER(F454),F454&gt;=DATE(1950,1,1),F454&lt;=DATE(2099,12,31)),AND(ISNUMBER(G454),G454&gt;=DATE(1950,1,1),G454&lt;=DATE(2099,12,31))),G454&lt;F454,FALSE),AND(H454="Closed",LEN(I454)=0),AND(LEN(I454)&gt;0,NOT(AND(ISNUMBER(I454),I454&gt;=DATE(1950,1,1),I454&lt;=DATE(2099,12,31)))),IF(AND(AND(ISNUMBER(I454),I454&gt;=DATE(1950,1,1),I454&lt;=DATE(2099,12,31)),AND(ISNUMBER(F454),F454&gt;=DATE(1950,1,1),F454&lt;=DATE(2099,12,31))),I454&lt;F454,FALSE)),"Check inputs","OK"))))</f>
        <v/>
      </c>
    </row>
    <row r="455" spans="1:12" x14ac:dyDescent="0.25">
      <c r="A455" s="16"/>
      <c r="B455" s="18"/>
      <c r="C455" s="18"/>
      <c r="D455" s="16"/>
      <c r="E455" s="16"/>
      <c r="F455" s="17"/>
      <c r="G455" s="17"/>
      <c r="H455" s="16"/>
      <c r="I455" s="17"/>
      <c r="J455" s="20" t="str">
        <f>IF(NOT(COUNTA(A455:I455)&gt;0),"",IF(NOT(AND(ISNUMBER(F455),F455&gt;=DATE(1950,1,1),F455&lt;=DATE(2099,12,31))),"",IF(H455="Closed",IF(AND(ISNUMBER(I455),I455&gt;=DATE(1950,1,1),I455&lt;=DATE(2099,12,31)),I455-F455,""),IF(AND(ISNUMBER(Dashboard!$B$4),Dashboard!$B$4&gt;=DATE(1950,1,1),Dashboard!$B$4&lt;=DATE(2099,12,31)),Dashboard!$B$4-F455,""))))</f>
        <v/>
      </c>
      <c r="K455" s="22" t="str">
        <f>IF(NOT(COUNTA(A455:I455)&gt;0),"",IF(OR(NOT(AND(ISNUMBER(G455),G455&gt;=DATE(1950,1,1),G455&lt;=DATE(2099,12,31))),NOT(AND(ISNUMBER(Dashboard!$B$4),Dashboard!$B$4&gt;=DATE(1950,1,1),Dashboard!$B$4&lt;=DATE(2099,12,31)))),"",IF(AND(H455&lt;&gt;"Closed",G455&lt;Dashboard!$B$4),"Yes","No")))</f>
        <v/>
      </c>
      <c r="L455" s="22" t="str">
        <f>IF(NOT(COUNTA(A455:I455)&gt;0),"",IF(LEN(A455)=0,"Check ID",IF(SUMPRODUCT(--($A$2:$A$501=A455))&gt;1,"Duplicate ID",IF(OR(LEN(B455)=0,LEN(C455)=0,LEN(E455)=0,NOT(OR(D455="Mechanical",D455="Electrical",D455="Plumbing",D455="Controls",D455="Other")),NOT(AND(ISNUMBER(F455),F455&gt;=DATE(1950,1,1),F455&lt;=DATE(2099,12,31))),NOT(AND(ISNUMBER(G455),G455&gt;=DATE(1950,1,1),G455&lt;=DATE(2099,12,31))),NOT(OR(H455="Open",H455="Ready for review",H455="Closed")),IF(AND(AND(ISNUMBER(F455),F455&gt;=DATE(1950,1,1),F455&lt;=DATE(2099,12,31)),AND(ISNUMBER(G455),G455&gt;=DATE(1950,1,1),G455&lt;=DATE(2099,12,31))),G455&lt;F455,FALSE),AND(H455="Closed",LEN(I455)=0),AND(LEN(I455)&gt;0,NOT(AND(ISNUMBER(I455),I455&gt;=DATE(1950,1,1),I455&lt;=DATE(2099,12,31)))),IF(AND(AND(ISNUMBER(I455),I455&gt;=DATE(1950,1,1),I455&lt;=DATE(2099,12,31)),AND(ISNUMBER(F455),F455&gt;=DATE(1950,1,1),F455&lt;=DATE(2099,12,31))),I455&lt;F455,FALSE)),"Check inputs","OK"))))</f>
        <v/>
      </c>
    </row>
    <row r="456" spans="1:12" x14ac:dyDescent="0.25">
      <c r="A456" s="16"/>
      <c r="B456" s="18"/>
      <c r="C456" s="18"/>
      <c r="D456" s="16"/>
      <c r="E456" s="16"/>
      <c r="F456" s="17"/>
      <c r="G456" s="17"/>
      <c r="H456" s="16"/>
      <c r="I456" s="17"/>
      <c r="J456" s="20" t="str">
        <f>IF(NOT(COUNTA(A456:I456)&gt;0),"",IF(NOT(AND(ISNUMBER(F456),F456&gt;=DATE(1950,1,1),F456&lt;=DATE(2099,12,31))),"",IF(H456="Closed",IF(AND(ISNUMBER(I456),I456&gt;=DATE(1950,1,1),I456&lt;=DATE(2099,12,31)),I456-F456,""),IF(AND(ISNUMBER(Dashboard!$B$4),Dashboard!$B$4&gt;=DATE(1950,1,1),Dashboard!$B$4&lt;=DATE(2099,12,31)),Dashboard!$B$4-F456,""))))</f>
        <v/>
      </c>
      <c r="K456" s="22" t="str">
        <f>IF(NOT(COUNTA(A456:I456)&gt;0),"",IF(OR(NOT(AND(ISNUMBER(G456),G456&gt;=DATE(1950,1,1),G456&lt;=DATE(2099,12,31))),NOT(AND(ISNUMBER(Dashboard!$B$4),Dashboard!$B$4&gt;=DATE(1950,1,1),Dashboard!$B$4&lt;=DATE(2099,12,31)))),"",IF(AND(H456&lt;&gt;"Closed",G456&lt;Dashboard!$B$4),"Yes","No")))</f>
        <v/>
      </c>
      <c r="L456" s="22" t="str">
        <f>IF(NOT(COUNTA(A456:I456)&gt;0),"",IF(LEN(A456)=0,"Check ID",IF(SUMPRODUCT(--($A$2:$A$501=A456))&gt;1,"Duplicate ID",IF(OR(LEN(B456)=0,LEN(C456)=0,LEN(E456)=0,NOT(OR(D456="Mechanical",D456="Electrical",D456="Plumbing",D456="Controls",D456="Other")),NOT(AND(ISNUMBER(F456),F456&gt;=DATE(1950,1,1),F456&lt;=DATE(2099,12,31))),NOT(AND(ISNUMBER(G456),G456&gt;=DATE(1950,1,1),G456&lt;=DATE(2099,12,31))),NOT(OR(H456="Open",H456="Ready for review",H456="Closed")),IF(AND(AND(ISNUMBER(F456),F456&gt;=DATE(1950,1,1),F456&lt;=DATE(2099,12,31)),AND(ISNUMBER(G456),G456&gt;=DATE(1950,1,1),G456&lt;=DATE(2099,12,31))),G456&lt;F456,FALSE),AND(H456="Closed",LEN(I456)=0),AND(LEN(I456)&gt;0,NOT(AND(ISNUMBER(I456),I456&gt;=DATE(1950,1,1),I456&lt;=DATE(2099,12,31)))),IF(AND(AND(ISNUMBER(I456),I456&gt;=DATE(1950,1,1),I456&lt;=DATE(2099,12,31)),AND(ISNUMBER(F456),F456&gt;=DATE(1950,1,1),F456&lt;=DATE(2099,12,31))),I456&lt;F456,FALSE)),"Check inputs","OK"))))</f>
        <v/>
      </c>
    </row>
    <row r="457" spans="1:12" x14ac:dyDescent="0.25">
      <c r="A457" s="16"/>
      <c r="B457" s="18"/>
      <c r="C457" s="18"/>
      <c r="D457" s="16"/>
      <c r="E457" s="16"/>
      <c r="F457" s="17"/>
      <c r="G457" s="17"/>
      <c r="H457" s="16"/>
      <c r="I457" s="17"/>
      <c r="J457" s="20" t="str">
        <f>IF(NOT(COUNTA(A457:I457)&gt;0),"",IF(NOT(AND(ISNUMBER(F457),F457&gt;=DATE(1950,1,1),F457&lt;=DATE(2099,12,31))),"",IF(H457="Closed",IF(AND(ISNUMBER(I457),I457&gt;=DATE(1950,1,1),I457&lt;=DATE(2099,12,31)),I457-F457,""),IF(AND(ISNUMBER(Dashboard!$B$4),Dashboard!$B$4&gt;=DATE(1950,1,1),Dashboard!$B$4&lt;=DATE(2099,12,31)),Dashboard!$B$4-F457,""))))</f>
        <v/>
      </c>
      <c r="K457" s="22" t="str">
        <f>IF(NOT(COUNTA(A457:I457)&gt;0),"",IF(OR(NOT(AND(ISNUMBER(G457),G457&gt;=DATE(1950,1,1),G457&lt;=DATE(2099,12,31))),NOT(AND(ISNUMBER(Dashboard!$B$4),Dashboard!$B$4&gt;=DATE(1950,1,1),Dashboard!$B$4&lt;=DATE(2099,12,31)))),"",IF(AND(H457&lt;&gt;"Closed",G457&lt;Dashboard!$B$4),"Yes","No")))</f>
        <v/>
      </c>
      <c r="L457" s="22" t="str">
        <f>IF(NOT(COUNTA(A457:I457)&gt;0),"",IF(LEN(A457)=0,"Check ID",IF(SUMPRODUCT(--($A$2:$A$501=A457))&gt;1,"Duplicate ID",IF(OR(LEN(B457)=0,LEN(C457)=0,LEN(E457)=0,NOT(OR(D457="Mechanical",D457="Electrical",D457="Plumbing",D457="Controls",D457="Other")),NOT(AND(ISNUMBER(F457),F457&gt;=DATE(1950,1,1),F457&lt;=DATE(2099,12,31))),NOT(AND(ISNUMBER(G457),G457&gt;=DATE(1950,1,1),G457&lt;=DATE(2099,12,31))),NOT(OR(H457="Open",H457="Ready for review",H457="Closed")),IF(AND(AND(ISNUMBER(F457),F457&gt;=DATE(1950,1,1),F457&lt;=DATE(2099,12,31)),AND(ISNUMBER(G457),G457&gt;=DATE(1950,1,1),G457&lt;=DATE(2099,12,31))),G457&lt;F457,FALSE),AND(H457="Closed",LEN(I457)=0),AND(LEN(I457)&gt;0,NOT(AND(ISNUMBER(I457),I457&gt;=DATE(1950,1,1),I457&lt;=DATE(2099,12,31)))),IF(AND(AND(ISNUMBER(I457),I457&gt;=DATE(1950,1,1),I457&lt;=DATE(2099,12,31)),AND(ISNUMBER(F457),F457&gt;=DATE(1950,1,1),F457&lt;=DATE(2099,12,31))),I457&lt;F457,FALSE)),"Check inputs","OK"))))</f>
        <v/>
      </c>
    </row>
    <row r="458" spans="1:12" x14ac:dyDescent="0.25">
      <c r="A458" s="16"/>
      <c r="B458" s="18"/>
      <c r="C458" s="18"/>
      <c r="D458" s="16"/>
      <c r="E458" s="16"/>
      <c r="F458" s="17"/>
      <c r="G458" s="17"/>
      <c r="H458" s="16"/>
      <c r="I458" s="17"/>
      <c r="J458" s="20" t="str">
        <f>IF(NOT(COUNTA(A458:I458)&gt;0),"",IF(NOT(AND(ISNUMBER(F458),F458&gt;=DATE(1950,1,1),F458&lt;=DATE(2099,12,31))),"",IF(H458="Closed",IF(AND(ISNUMBER(I458),I458&gt;=DATE(1950,1,1),I458&lt;=DATE(2099,12,31)),I458-F458,""),IF(AND(ISNUMBER(Dashboard!$B$4),Dashboard!$B$4&gt;=DATE(1950,1,1),Dashboard!$B$4&lt;=DATE(2099,12,31)),Dashboard!$B$4-F458,""))))</f>
        <v/>
      </c>
      <c r="K458" s="22" t="str">
        <f>IF(NOT(COUNTA(A458:I458)&gt;0),"",IF(OR(NOT(AND(ISNUMBER(G458),G458&gt;=DATE(1950,1,1),G458&lt;=DATE(2099,12,31))),NOT(AND(ISNUMBER(Dashboard!$B$4),Dashboard!$B$4&gt;=DATE(1950,1,1),Dashboard!$B$4&lt;=DATE(2099,12,31)))),"",IF(AND(H458&lt;&gt;"Closed",G458&lt;Dashboard!$B$4),"Yes","No")))</f>
        <v/>
      </c>
      <c r="L458" s="22" t="str">
        <f>IF(NOT(COUNTA(A458:I458)&gt;0),"",IF(LEN(A458)=0,"Check ID",IF(SUMPRODUCT(--($A$2:$A$501=A458))&gt;1,"Duplicate ID",IF(OR(LEN(B458)=0,LEN(C458)=0,LEN(E458)=0,NOT(OR(D458="Mechanical",D458="Electrical",D458="Plumbing",D458="Controls",D458="Other")),NOT(AND(ISNUMBER(F458),F458&gt;=DATE(1950,1,1),F458&lt;=DATE(2099,12,31))),NOT(AND(ISNUMBER(G458),G458&gt;=DATE(1950,1,1),G458&lt;=DATE(2099,12,31))),NOT(OR(H458="Open",H458="Ready for review",H458="Closed")),IF(AND(AND(ISNUMBER(F458),F458&gt;=DATE(1950,1,1),F458&lt;=DATE(2099,12,31)),AND(ISNUMBER(G458),G458&gt;=DATE(1950,1,1),G458&lt;=DATE(2099,12,31))),G458&lt;F458,FALSE),AND(H458="Closed",LEN(I458)=0),AND(LEN(I458)&gt;0,NOT(AND(ISNUMBER(I458),I458&gt;=DATE(1950,1,1),I458&lt;=DATE(2099,12,31)))),IF(AND(AND(ISNUMBER(I458),I458&gt;=DATE(1950,1,1),I458&lt;=DATE(2099,12,31)),AND(ISNUMBER(F458),F458&gt;=DATE(1950,1,1),F458&lt;=DATE(2099,12,31))),I458&lt;F458,FALSE)),"Check inputs","OK"))))</f>
        <v/>
      </c>
    </row>
    <row r="459" spans="1:12" x14ac:dyDescent="0.25">
      <c r="A459" s="16"/>
      <c r="B459" s="18"/>
      <c r="C459" s="18"/>
      <c r="D459" s="16"/>
      <c r="E459" s="16"/>
      <c r="F459" s="17"/>
      <c r="G459" s="17"/>
      <c r="H459" s="16"/>
      <c r="I459" s="17"/>
      <c r="J459" s="20" t="str">
        <f>IF(NOT(COUNTA(A459:I459)&gt;0),"",IF(NOT(AND(ISNUMBER(F459),F459&gt;=DATE(1950,1,1),F459&lt;=DATE(2099,12,31))),"",IF(H459="Closed",IF(AND(ISNUMBER(I459),I459&gt;=DATE(1950,1,1),I459&lt;=DATE(2099,12,31)),I459-F459,""),IF(AND(ISNUMBER(Dashboard!$B$4),Dashboard!$B$4&gt;=DATE(1950,1,1),Dashboard!$B$4&lt;=DATE(2099,12,31)),Dashboard!$B$4-F459,""))))</f>
        <v/>
      </c>
      <c r="K459" s="22" t="str">
        <f>IF(NOT(COUNTA(A459:I459)&gt;0),"",IF(OR(NOT(AND(ISNUMBER(G459),G459&gt;=DATE(1950,1,1),G459&lt;=DATE(2099,12,31))),NOT(AND(ISNUMBER(Dashboard!$B$4),Dashboard!$B$4&gt;=DATE(1950,1,1),Dashboard!$B$4&lt;=DATE(2099,12,31)))),"",IF(AND(H459&lt;&gt;"Closed",G459&lt;Dashboard!$B$4),"Yes","No")))</f>
        <v/>
      </c>
      <c r="L459" s="22" t="str">
        <f>IF(NOT(COUNTA(A459:I459)&gt;0),"",IF(LEN(A459)=0,"Check ID",IF(SUMPRODUCT(--($A$2:$A$501=A459))&gt;1,"Duplicate ID",IF(OR(LEN(B459)=0,LEN(C459)=0,LEN(E459)=0,NOT(OR(D459="Mechanical",D459="Electrical",D459="Plumbing",D459="Controls",D459="Other")),NOT(AND(ISNUMBER(F459),F459&gt;=DATE(1950,1,1),F459&lt;=DATE(2099,12,31))),NOT(AND(ISNUMBER(G459),G459&gt;=DATE(1950,1,1),G459&lt;=DATE(2099,12,31))),NOT(OR(H459="Open",H459="Ready for review",H459="Closed")),IF(AND(AND(ISNUMBER(F459),F459&gt;=DATE(1950,1,1),F459&lt;=DATE(2099,12,31)),AND(ISNUMBER(G459),G459&gt;=DATE(1950,1,1),G459&lt;=DATE(2099,12,31))),G459&lt;F459,FALSE),AND(H459="Closed",LEN(I459)=0),AND(LEN(I459)&gt;0,NOT(AND(ISNUMBER(I459),I459&gt;=DATE(1950,1,1),I459&lt;=DATE(2099,12,31)))),IF(AND(AND(ISNUMBER(I459),I459&gt;=DATE(1950,1,1),I459&lt;=DATE(2099,12,31)),AND(ISNUMBER(F459),F459&gt;=DATE(1950,1,1),F459&lt;=DATE(2099,12,31))),I459&lt;F459,FALSE)),"Check inputs","OK"))))</f>
        <v/>
      </c>
    </row>
    <row r="460" spans="1:12" x14ac:dyDescent="0.25">
      <c r="A460" s="16"/>
      <c r="B460" s="18"/>
      <c r="C460" s="18"/>
      <c r="D460" s="16"/>
      <c r="E460" s="16"/>
      <c r="F460" s="17"/>
      <c r="G460" s="17"/>
      <c r="H460" s="16"/>
      <c r="I460" s="17"/>
      <c r="J460" s="20" t="str">
        <f>IF(NOT(COUNTA(A460:I460)&gt;0),"",IF(NOT(AND(ISNUMBER(F460),F460&gt;=DATE(1950,1,1),F460&lt;=DATE(2099,12,31))),"",IF(H460="Closed",IF(AND(ISNUMBER(I460),I460&gt;=DATE(1950,1,1),I460&lt;=DATE(2099,12,31)),I460-F460,""),IF(AND(ISNUMBER(Dashboard!$B$4),Dashboard!$B$4&gt;=DATE(1950,1,1),Dashboard!$B$4&lt;=DATE(2099,12,31)),Dashboard!$B$4-F460,""))))</f>
        <v/>
      </c>
      <c r="K460" s="22" t="str">
        <f>IF(NOT(COUNTA(A460:I460)&gt;0),"",IF(OR(NOT(AND(ISNUMBER(G460),G460&gt;=DATE(1950,1,1),G460&lt;=DATE(2099,12,31))),NOT(AND(ISNUMBER(Dashboard!$B$4),Dashboard!$B$4&gt;=DATE(1950,1,1),Dashboard!$B$4&lt;=DATE(2099,12,31)))),"",IF(AND(H460&lt;&gt;"Closed",G460&lt;Dashboard!$B$4),"Yes","No")))</f>
        <v/>
      </c>
      <c r="L460" s="22" t="str">
        <f>IF(NOT(COUNTA(A460:I460)&gt;0),"",IF(LEN(A460)=0,"Check ID",IF(SUMPRODUCT(--($A$2:$A$501=A460))&gt;1,"Duplicate ID",IF(OR(LEN(B460)=0,LEN(C460)=0,LEN(E460)=0,NOT(OR(D460="Mechanical",D460="Electrical",D460="Plumbing",D460="Controls",D460="Other")),NOT(AND(ISNUMBER(F460),F460&gt;=DATE(1950,1,1),F460&lt;=DATE(2099,12,31))),NOT(AND(ISNUMBER(G460),G460&gt;=DATE(1950,1,1),G460&lt;=DATE(2099,12,31))),NOT(OR(H460="Open",H460="Ready for review",H460="Closed")),IF(AND(AND(ISNUMBER(F460),F460&gt;=DATE(1950,1,1),F460&lt;=DATE(2099,12,31)),AND(ISNUMBER(G460),G460&gt;=DATE(1950,1,1),G460&lt;=DATE(2099,12,31))),G460&lt;F460,FALSE),AND(H460="Closed",LEN(I460)=0),AND(LEN(I460)&gt;0,NOT(AND(ISNUMBER(I460),I460&gt;=DATE(1950,1,1),I460&lt;=DATE(2099,12,31)))),IF(AND(AND(ISNUMBER(I460),I460&gt;=DATE(1950,1,1),I460&lt;=DATE(2099,12,31)),AND(ISNUMBER(F460),F460&gt;=DATE(1950,1,1),F460&lt;=DATE(2099,12,31))),I460&lt;F460,FALSE)),"Check inputs","OK"))))</f>
        <v/>
      </c>
    </row>
    <row r="461" spans="1:12" x14ac:dyDescent="0.25">
      <c r="A461" s="16"/>
      <c r="B461" s="18"/>
      <c r="C461" s="18"/>
      <c r="D461" s="16"/>
      <c r="E461" s="16"/>
      <c r="F461" s="17"/>
      <c r="G461" s="17"/>
      <c r="H461" s="16"/>
      <c r="I461" s="17"/>
      <c r="J461" s="20" t="str">
        <f>IF(NOT(COUNTA(A461:I461)&gt;0),"",IF(NOT(AND(ISNUMBER(F461),F461&gt;=DATE(1950,1,1),F461&lt;=DATE(2099,12,31))),"",IF(H461="Closed",IF(AND(ISNUMBER(I461),I461&gt;=DATE(1950,1,1),I461&lt;=DATE(2099,12,31)),I461-F461,""),IF(AND(ISNUMBER(Dashboard!$B$4),Dashboard!$B$4&gt;=DATE(1950,1,1),Dashboard!$B$4&lt;=DATE(2099,12,31)),Dashboard!$B$4-F461,""))))</f>
        <v/>
      </c>
      <c r="K461" s="22" t="str">
        <f>IF(NOT(COUNTA(A461:I461)&gt;0),"",IF(OR(NOT(AND(ISNUMBER(G461),G461&gt;=DATE(1950,1,1),G461&lt;=DATE(2099,12,31))),NOT(AND(ISNUMBER(Dashboard!$B$4),Dashboard!$B$4&gt;=DATE(1950,1,1),Dashboard!$B$4&lt;=DATE(2099,12,31)))),"",IF(AND(H461&lt;&gt;"Closed",G461&lt;Dashboard!$B$4),"Yes","No")))</f>
        <v/>
      </c>
      <c r="L461" s="22" t="str">
        <f>IF(NOT(COUNTA(A461:I461)&gt;0),"",IF(LEN(A461)=0,"Check ID",IF(SUMPRODUCT(--($A$2:$A$501=A461))&gt;1,"Duplicate ID",IF(OR(LEN(B461)=0,LEN(C461)=0,LEN(E461)=0,NOT(OR(D461="Mechanical",D461="Electrical",D461="Plumbing",D461="Controls",D461="Other")),NOT(AND(ISNUMBER(F461),F461&gt;=DATE(1950,1,1),F461&lt;=DATE(2099,12,31))),NOT(AND(ISNUMBER(G461),G461&gt;=DATE(1950,1,1),G461&lt;=DATE(2099,12,31))),NOT(OR(H461="Open",H461="Ready for review",H461="Closed")),IF(AND(AND(ISNUMBER(F461),F461&gt;=DATE(1950,1,1),F461&lt;=DATE(2099,12,31)),AND(ISNUMBER(G461),G461&gt;=DATE(1950,1,1),G461&lt;=DATE(2099,12,31))),G461&lt;F461,FALSE),AND(H461="Closed",LEN(I461)=0),AND(LEN(I461)&gt;0,NOT(AND(ISNUMBER(I461),I461&gt;=DATE(1950,1,1),I461&lt;=DATE(2099,12,31)))),IF(AND(AND(ISNUMBER(I461),I461&gt;=DATE(1950,1,1),I461&lt;=DATE(2099,12,31)),AND(ISNUMBER(F461),F461&gt;=DATE(1950,1,1),F461&lt;=DATE(2099,12,31))),I461&lt;F461,FALSE)),"Check inputs","OK"))))</f>
        <v/>
      </c>
    </row>
    <row r="462" spans="1:12" x14ac:dyDescent="0.25">
      <c r="A462" s="16"/>
      <c r="B462" s="18"/>
      <c r="C462" s="18"/>
      <c r="D462" s="16"/>
      <c r="E462" s="16"/>
      <c r="F462" s="17"/>
      <c r="G462" s="17"/>
      <c r="H462" s="16"/>
      <c r="I462" s="17"/>
      <c r="J462" s="20" t="str">
        <f>IF(NOT(COUNTA(A462:I462)&gt;0),"",IF(NOT(AND(ISNUMBER(F462),F462&gt;=DATE(1950,1,1),F462&lt;=DATE(2099,12,31))),"",IF(H462="Closed",IF(AND(ISNUMBER(I462),I462&gt;=DATE(1950,1,1),I462&lt;=DATE(2099,12,31)),I462-F462,""),IF(AND(ISNUMBER(Dashboard!$B$4),Dashboard!$B$4&gt;=DATE(1950,1,1),Dashboard!$B$4&lt;=DATE(2099,12,31)),Dashboard!$B$4-F462,""))))</f>
        <v/>
      </c>
      <c r="K462" s="22" t="str">
        <f>IF(NOT(COUNTA(A462:I462)&gt;0),"",IF(OR(NOT(AND(ISNUMBER(G462),G462&gt;=DATE(1950,1,1),G462&lt;=DATE(2099,12,31))),NOT(AND(ISNUMBER(Dashboard!$B$4),Dashboard!$B$4&gt;=DATE(1950,1,1),Dashboard!$B$4&lt;=DATE(2099,12,31)))),"",IF(AND(H462&lt;&gt;"Closed",G462&lt;Dashboard!$B$4),"Yes","No")))</f>
        <v/>
      </c>
      <c r="L462" s="22" t="str">
        <f>IF(NOT(COUNTA(A462:I462)&gt;0),"",IF(LEN(A462)=0,"Check ID",IF(SUMPRODUCT(--($A$2:$A$501=A462))&gt;1,"Duplicate ID",IF(OR(LEN(B462)=0,LEN(C462)=0,LEN(E462)=0,NOT(OR(D462="Mechanical",D462="Electrical",D462="Plumbing",D462="Controls",D462="Other")),NOT(AND(ISNUMBER(F462),F462&gt;=DATE(1950,1,1),F462&lt;=DATE(2099,12,31))),NOT(AND(ISNUMBER(G462),G462&gt;=DATE(1950,1,1),G462&lt;=DATE(2099,12,31))),NOT(OR(H462="Open",H462="Ready for review",H462="Closed")),IF(AND(AND(ISNUMBER(F462),F462&gt;=DATE(1950,1,1),F462&lt;=DATE(2099,12,31)),AND(ISNUMBER(G462),G462&gt;=DATE(1950,1,1),G462&lt;=DATE(2099,12,31))),G462&lt;F462,FALSE),AND(H462="Closed",LEN(I462)=0),AND(LEN(I462)&gt;0,NOT(AND(ISNUMBER(I462),I462&gt;=DATE(1950,1,1),I462&lt;=DATE(2099,12,31)))),IF(AND(AND(ISNUMBER(I462),I462&gt;=DATE(1950,1,1),I462&lt;=DATE(2099,12,31)),AND(ISNUMBER(F462),F462&gt;=DATE(1950,1,1),F462&lt;=DATE(2099,12,31))),I462&lt;F462,FALSE)),"Check inputs","OK"))))</f>
        <v/>
      </c>
    </row>
    <row r="463" spans="1:12" x14ac:dyDescent="0.25">
      <c r="A463" s="16"/>
      <c r="B463" s="18"/>
      <c r="C463" s="18"/>
      <c r="D463" s="16"/>
      <c r="E463" s="16"/>
      <c r="F463" s="17"/>
      <c r="G463" s="17"/>
      <c r="H463" s="16"/>
      <c r="I463" s="17"/>
      <c r="J463" s="20" t="str">
        <f>IF(NOT(COUNTA(A463:I463)&gt;0),"",IF(NOT(AND(ISNUMBER(F463),F463&gt;=DATE(1950,1,1),F463&lt;=DATE(2099,12,31))),"",IF(H463="Closed",IF(AND(ISNUMBER(I463),I463&gt;=DATE(1950,1,1),I463&lt;=DATE(2099,12,31)),I463-F463,""),IF(AND(ISNUMBER(Dashboard!$B$4),Dashboard!$B$4&gt;=DATE(1950,1,1),Dashboard!$B$4&lt;=DATE(2099,12,31)),Dashboard!$B$4-F463,""))))</f>
        <v/>
      </c>
      <c r="K463" s="22" t="str">
        <f>IF(NOT(COUNTA(A463:I463)&gt;0),"",IF(OR(NOT(AND(ISNUMBER(G463),G463&gt;=DATE(1950,1,1),G463&lt;=DATE(2099,12,31))),NOT(AND(ISNUMBER(Dashboard!$B$4),Dashboard!$B$4&gt;=DATE(1950,1,1),Dashboard!$B$4&lt;=DATE(2099,12,31)))),"",IF(AND(H463&lt;&gt;"Closed",G463&lt;Dashboard!$B$4),"Yes","No")))</f>
        <v/>
      </c>
      <c r="L463" s="22" t="str">
        <f>IF(NOT(COUNTA(A463:I463)&gt;0),"",IF(LEN(A463)=0,"Check ID",IF(SUMPRODUCT(--($A$2:$A$501=A463))&gt;1,"Duplicate ID",IF(OR(LEN(B463)=0,LEN(C463)=0,LEN(E463)=0,NOT(OR(D463="Mechanical",D463="Electrical",D463="Plumbing",D463="Controls",D463="Other")),NOT(AND(ISNUMBER(F463),F463&gt;=DATE(1950,1,1),F463&lt;=DATE(2099,12,31))),NOT(AND(ISNUMBER(G463),G463&gt;=DATE(1950,1,1),G463&lt;=DATE(2099,12,31))),NOT(OR(H463="Open",H463="Ready for review",H463="Closed")),IF(AND(AND(ISNUMBER(F463),F463&gt;=DATE(1950,1,1),F463&lt;=DATE(2099,12,31)),AND(ISNUMBER(G463),G463&gt;=DATE(1950,1,1),G463&lt;=DATE(2099,12,31))),G463&lt;F463,FALSE),AND(H463="Closed",LEN(I463)=0),AND(LEN(I463)&gt;0,NOT(AND(ISNUMBER(I463),I463&gt;=DATE(1950,1,1),I463&lt;=DATE(2099,12,31)))),IF(AND(AND(ISNUMBER(I463),I463&gt;=DATE(1950,1,1),I463&lt;=DATE(2099,12,31)),AND(ISNUMBER(F463),F463&gt;=DATE(1950,1,1),F463&lt;=DATE(2099,12,31))),I463&lt;F463,FALSE)),"Check inputs","OK"))))</f>
        <v/>
      </c>
    </row>
    <row r="464" spans="1:12" x14ac:dyDescent="0.25">
      <c r="A464" s="16"/>
      <c r="B464" s="18"/>
      <c r="C464" s="18"/>
      <c r="D464" s="16"/>
      <c r="E464" s="16"/>
      <c r="F464" s="17"/>
      <c r="G464" s="17"/>
      <c r="H464" s="16"/>
      <c r="I464" s="17"/>
      <c r="J464" s="20" t="str">
        <f>IF(NOT(COUNTA(A464:I464)&gt;0),"",IF(NOT(AND(ISNUMBER(F464),F464&gt;=DATE(1950,1,1),F464&lt;=DATE(2099,12,31))),"",IF(H464="Closed",IF(AND(ISNUMBER(I464),I464&gt;=DATE(1950,1,1),I464&lt;=DATE(2099,12,31)),I464-F464,""),IF(AND(ISNUMBER(Dashboard!$B$4),Dashboard!$B$4&gt;=DATE(1950,1,1),Dashboard!$B$4&lt;=DATE(2099,12,31)),Dashboard!$B$4-F464,""))))</f>
        <v/>
      </c>
      <c r="K464" s="22" t="str">
        <f>IF(NOT(COUNTA(A464:I464)&gt;0),"",IF(OR(NOT(AND(ISNUMBER(G464),G464&gt;=DATE(1950,1,1),G464&lt;=DATE(2099,12,31))),NOT(AND(ISNUMBER(Dashboard!$B$4),Dashboard!$B$4&gt;=DATE(1950,1,1),Dashboard!$B$4&lt;=DATE(2099,12,31)))),"",IF(AND(H464&lt;&gt;"Closed",G464&lt;Dashboard!$B$4),"Yes","No")))</f>
        <v/>
      </c>
      <c r="L464" s="22" t="str">
        <f>IF(NOT(COUNTA(A464:I464)&gt;0),"",IF(LEN(A464)=0,"Check ID",IF(SUMPRODUCT(--($A$2:$A$501=A464))&gt;1,"Duplicate ID",IF(OR(LEN(B464)=0,LEN(C464)=0,LEN(E464)=0,NOT(OR(D464="Mechanical",D464="Electrical",D464="Plumbing",D464="Controls",D464="Other")),NOT(AND(ISNUMBER(F464),F464&gt;=DATE(1950,1,1),F464&lt;=DATE(2099,12,31))),NOT(AND(ISNUMBER(G464),G464&gt;=DATE(1950,1,1),G464&lt;=DATE(2099,12,31))),NOT(OR(H464="Open",H464="Ready for review",H464="Closed")),IF(AND(AND(ISNUMBER(F464),F464&gt;=DATE(1950,1,1),F464&lt;=DATE(2099,12,31)),AND(ISNUMBER(G464),G464&gt;=DATE(1950,1,1),G464&lt;=DATE(2099,12,31))),G464&lt;F464,FALSE),AND(H464="Closed",LEN(I464)=0),AND(LEN(I464)&gt;0,NOT(AND(ISNUMBER(I464),I464&gt;=DATE(1950,1,1),I464&lt;=DATE(2099,12,31)))),IF(AND(AND(ISNUMBER(I464),I464&gt;=DATE(1950,1,1),I464&lt;=DATE(2099,12,31)),AND(ISNUMBER(F464),F464&gt;=DATE(1950,1,1),F464&lt;=DATE(2099,12,31))),I464&lt;F464,FALSE)),"Check inputs","OK"))))</f>
        <v/>
      </c>
    </row>
    <row r="465" spans="1:12" x14ac:dyDescent="0.25">
      <c r="A465" s="16"/>
      <c r="B465" s="18"/>
      <c r="C465" s="18"/>
      <c r="D465" s="16"/>
      <c r="E465" s="16"/>
      <c r="F465" s="17"/>
      <c r="G465" s="17"/>
      <c r="H465" s="16"/>
      <c r="I465" s="17"/>
      <c r="J465" s="20" t="str">
        <f>IF(NOT(COUNTA(A465:I465)&gt;0),"",IF(NOT(AND(ISNUMBER(F465),F465&gt;=DATE(1950,1,1),F465&lt;=DATE(2099,12,31))),"",IF(H465="Closed",IF(AND(ISNUMBER(I465),I465&gt;=DATE(1950,1,1),I465&lt;=DATE(2099,12,31)),I465-F465,""),IF(AND(ISNUMBER(Dashboard!$B$4),Dashboard!$B$4&gt;=DATE(1950,1,1),Dashboard!$B$4&lt;=DATE(2099,12,31)),Dashboard!$B$4-F465,""))))</f>
        <v/>
      </c>
      <c r="K465" s="22" t="str">
        <f>IF(NOT(COUNTA(A465:I465)&gt;0),"",IF(OR(NOT(AND(ISNUMBER(G465),G465&gt;=DATE(1950,1,1),G465&lt;=DATE(2099,12,31))),NOT(AND(ISNUMBER(Dashboard!$B$4),Dashboard!$B$4&gt;=DATE(1950,1,1),Dashboard!$B$4&lt;=DATE(2099,12,31)))),"",IF(AND(H465&lt;&gt;"Closed",G465&lt;Dashboard!$B$4),"Yes","No")))</f>
        <v/>
      </c>
      <c r="L465" s="22" t="str">
        <f>IF(NOT(COUNTA(A465:I465)&gt;0),"",IF(LEN(A465)=0,"Check ID",IF(SUMPRODUCT(--($A$2:$A$501=A465))&gt;1,"Duplicate ID",IF(OR(LEN(B465)=0,LEN(C465)=0,LEN(E465)=0,NOT(OR(D465="Mechanical",D465="Electrical",D465="Plumbing",D465="Controls",D465="Other")),NOT(AND(ISNUMBER(F465),F465&gt;=DATE(1950,1,1),F465&lt;=DATE(2099,12,31))),NOT(AND(ISNUMBER(G465),G465&gt;=DATE(1950,1,1),G465&lt;=DATE(2099,12,31))),NOT(OR(H465="Open",H465="Ready for review",H465="Closed")),IF(AND(AND(ISNUMBER(F465),F465&gt;=DATE(1950,1,1),F465&lt;=DATE(2099,12,31)),AND(ISNUMBER(G465),G465&gt;=DATE(1950,1,1),G465&lt;=DATE(2099,12,31))),G465&lt;F465,FALSE),AND(H465="Closed",LEN(I465)=0),AND(LEN(I465)&gt;0,NOT(AND(ISNUMBER(I465),I465&gt;=DATE(1950,1,1),I465&lt;=DATE(2099,12,31)))),IF(AND(AND(ISNUMBER(I465),I465&gt;=DATE(1950,1,1),I465&lt;=DATE(2099,12,31)),AND(ISNUMBER(F465),F465&gt;=DATE(1950,1,1),F465&lt;=DATE(2099,12,31))),I465&lt;F465,FALSE)),"Check inputs","OK"))))</f>
        <v/>
      </c>
    </row>
    <row r="466" spans="1:12" x14ac:dyDescent="0.25">
      <c r="A466" s="16"/>
      <c r="B466" s="18"/>
      <c r="C466" s="18"/>
      <c r="D466" s="16"/>
      <c r="E466" s="16"/>
      <c r="F466" s="17"/>
      <c r="G466" s="17"/>
      <c r="H466" s="16"/>
      <c r="I466" s="17"/>
      <c r="J466" s="20" t="str">
        <f>IF(NOT(COUNTA(A466:I466)&gt;0),"",IF(NOT(AND(ISNUMBER(F466),F466&gt;=DATE(1950,1,1),F466&lt;=DATE(2099,12,31))),"",IF(H466="Closed",IF(AND(ISNUMBER(I466),I466&gt;=DATE(1950,1,1),I466&lt;=DATE(2099,12,31)),I466-F466,""),IF(AND(ISNUMBER(Dashboard!$B$4),Dashboard!$B$4&gt;=DATE(1950,1,1),Dashboard!$B$4&lt;=DATE(2099,12,31)),Dashboard!$B$4-F466,""))))</f>
        <v/>
      </c>
      <c r="K466" s="22" t="str">
        <f>IF(NOT(COUNTA(A466:I466)&gt;0),"",IF(OR(NOT(AND(ISNUMBER(G466),G466&gt;=DATE(1950,1,1),G466&lt;=DATE(2099,12,31))),NOT(AND(ISNUMBER(Dashboard!$B$4),Dashboard!$B$4&gt;=DATE(1950,1,1),Dashboard!$B$4&lt;=DATE(2099,12,31)))),"",IF(AND(H466&lt;&gt;"Closed",G466&lt;Dashboard!$B$4),"Yes","No")))</f>
        <v/>
      </c>
      <c r="L466" s="22" t="str">
        <f>IF(NOT(COUNTA(A466:I466)&gt;0),"",IF(LEN(A466)=0,"Check ID",IF(SUMPRODUCT(--($A$2:$A$501=A466))&gt;1,"Duplicate ID",IF(OR(LEN(B466)=0,LEN(C466)=0,LEN(E466)=0,NOT(OR(D466="Mechanical",D466="Electrical",D466="Plumbing",D466="Controls",D466="Other")),NOT(AND(ISNUMBER(F466),F466&gt;=DATE(1950,1,1),F466&lt;=DATE(2099,12,31))),NOT(AND(ISNUMBER(G466),G466&gt;=DATE(1950,1,1),G466&lt;=DATE(2099,12,31))),NOT(OR(H466="Open",H466="Ready for review",H466="Closed")),IF(AND(AND(ISNUMBER(F466),F466&gt;=DATE(1950,1,1),F466&lt;=DATE(2099,12,31)),AND(ISNUMBER(G466),G466&gt;=DATE(1950,1,1),G466&lt;=DATE(2099,12,31))),G466&lt;F466,FALSE),AND(H466="Closed",LEN(I466)=0),AND(LEN(I466)&gt;0,NOT(AND(ISNUMBER(I466),I466&gt;=DATE(1950,1,1),I466&lt;=DATE(2099,12,31)))),IF(AND(AND(ISNUMBER(I466),I466&gt;=DATE(1950,1,1),I466&lt;=DATE(2099,12,31)),AND(ISNUMBER(F466),F466&gt;=DATE(1950,1,1),F466&lt;=DATE(2099,12,31))),I466&lt;F466,FALSE)),"Check inputs","OK"))))</f>
        <v/>
      </c>
    </row>
    <row r="467" spans="1:12" x14ac:dyDescent="0.25">
      <c r="A467" s="16"/>
      <c r="B467" s="18"/>
      <c r="C467" s="18"/>
      <c r="D467" s="16"/>
      <c r="E467" s="16"/>
      <c r="F467" s="17"/>
      <c r="G467" s="17"/>
      <c r="H467" s="16"/>
      <c r="I467" s="17"/>
      <c r="J467" s="20" t="str">
        <f>IF(NOT(COUNTA(A467:I467)&gt;0),"",IF(NOT(AND(ISNUMBER(F467),F467&gt;=DATE(1950,1,1),F467&lt;=DATE(2099,12,31))),"",IF(H467="Closed",IF(AND(ISNUMBER(I467),I467&gt;=DATE(1950,1,1),I467&lt;=DATE(2099,12,31)),I467-F467,""),IF(AND(ISNUMBER(Dashboard!$B$4),Dashboard!$B$4&gt;=DATE(1950,1,1),Dashboard!$B$4&lt;=DATE(2099,12,31)),Dashboard!$B$4-F467,""))))</f>
        <v/>
      </c>
      <c r="K467" s="22" t="str">
        <f>IF(NOT(COUNTA(A467:I467)&gt;0),"",IF(OR(NOT(AND(ISNUMBER(G467),G467&gt;=DATE(1950,1,1),G467&lt;=DATE(2099,12,31))),NOT(AND(ISNUMBER(Dashboard!$B$4),Dashboard!$B$4&gt;=DATE(1950,1,1),Dashboard!$B$4&lt;=DATE(2099,12,31)))),"",IF(AND(H467&lt;&gt;"Closed",G467&lt;Dashboard!$B$4),"Yes","No")))</f>
        <v/>
      </c>
      <c r="L467" s="22" t="str">
        <f>IF(NOT(COUNTA(A467:I467)&gt;0),"",IF(LEN(A467)=0,"Check ID",IF(SUMPRODUCT(--($A$2:$A$501=A467))&gt;1,"Duplicate ID",IF(OR(LEN(B467)=0,LEN(C467)=0,LEN(E467)=0,NOT(OR(D467="Mechanical",D467="Electrical",D467="Plumbing",D467="Controls",D467="Other")),NOT(AND(ISNUMBER(F467),F467&gt;=DATE(1950,1,1),F467&lt;=DATE(2099,12,31))),NOT(AND(ISNUMBER(G467),G467&gt;=DATE(1950,1,1),G467&lt;=DATE(2099,12,31))),NOT(OR(H467="Open",H467="Ready for review",H467="Closed")),IF(AND(AND(ISNUMBER(F467),F467&gt;=DATE(1950,1,1),F467&lt;=DATE(2099,12,31)),AND(ISNUMBER(G467),G467&gt;=DATE(1950,1,1),G467&lt;=DATE(2099,12,31))),G467&lt;F467,FALSE),AND(H467="Closed",LEN(I467)=0),AND(LEN(I467)&gt;0,NOT(AND(ISNUMBER(I467),I467&gt;=DATE(1950,1,1),I467&lt;=DATE(2099,12,31)))),IF(AND(AND(ISNUMBER(I467),I467&gt;=DATE(1950,1,1),I467&lt;=DATE(2099,12,31)),AND(ISNUMBER(F467),F467&gt;=DATE(1950,1,1),F467&lt;=DATE(2099,12,31))),I467&lt;F467,FALSE)),"Check inputs","OK"))))</f>
        <v/>
      </c>
    </row>
    <row r="468" spans="1:12" x14ac:dyDescent="0.25">
      <c r="A468" s="16"/>
      <c r="B468" s="18"/>
      <c r="C468" s="18"/>
      <c r="D468" s="16"/>
      <c r="E468" s="16"/>
      <c r="F468" s="17"/>
      <c r="G468" s="17"/>
      <c r="H468" s="16"/>
      <c r="I468" s="17"/>
      <c r="J468" s="20" t="str">
        <f>IF(NOT(COUNTA(A468:I468)&gt;0),"",IF(NOT(AND(ISNUMBER(F468),F468&gt;=DATE(1950,1,1),F468&lt;=DATE(2099,12,31))),"",IF(H468="Closed",IF(AND(ISNUMBER(I468),I468&gt;=DATE(1950,1,1),I468&lt;=DATE(2099,12,31)),I468-F468,""),IF(AND(ISNUMBER(Dashboard!$B$4),Dashboard!$B$4&gt;=DATE(1950,1,1),Dashboard!$B$4&lt;=DATE(2099,12,31)),Dashboard!$B$4-F468,""))))</f>
        <v/>
      </c>
      <c r="K468" s="22" t="str">
        <f>IF(NOT(COUNTA(A468:I468)&gt;0),"",IF(OR(NOT(AND(ISNUMBER(G468),G468&gt;=DATE(1950,1,1),G468&lt;=DATE(2099,12,31))),NOT(AND(ISNUMBER(Dashboard!$B$4),Dashboard!$B$4&gt;=DATE(1950,1,1),Dashboard!$B$4&lt;=DATE(2099,12,31)))),"",IF(AND(H468&lt;&gt;"Closed",G468&lt;Dashboard!$B$4),"Yes","No")))</f>
        <v/>
      </c>
      <c r="L468" s="22" t="str">
        <f>IF(NOT(COUNTA(A468:I468)&gt;0),"",IF(LEN(A468)=0,"Check ID",IF(SUMPRODUCT(--($A$2:$A$501=A468))&gt;1,"Duplicate ID",IF(OR(LEN(B468)=0,LEN(C468)=0,LEN(E468)=0,NOT(OR(D468="Mechanical",D468="Electrical",D468="Plumbing",D468="Controls",D468="Other")),NOT(AND(ISNUMBER(F468),F468&gt;=DATE(1950,1,1),F468&lt;=DATE(2099,12,31))),NOT(AND(ISNUMBER(G468),G468&gt;=DATE(1950,1,1),G468&lt;=DATE(2099,12,31))),NOT(OR(H468="Open",H468="Ready for review",H468="Closed")),IF(AND(AND(ISNUMBER(F468),F468&gt;=DATE(1950,1,1),F468&lt;=DATE(2099,12,31)),AND(ISNUMBER(G468),G468&gt;=DATE(1950,1,1),G468&lt;=DATE(2099,12,31))),G468&lt;F468,FALSE),AND(H468="Closed",LEN(I468)=0),AND(LEN(I468)&gt;0,NOT(AND(ISNUMBER(I468),I468&gt;=DATE(1950,1,1),I468&lt;=DATE(2099,12,31)))),IF(AND(AND(ISNUMBER(I468),I468&gt;=DATE(1950,1,1),I468&lt;=DATE(2099,12,31)),AND(ISNUMBER(F468),F468&gt;=DATE(1950,1,1),F468&lt;=DATE(2099,12,31))),I468&lt;F468,FALSE)),"Check inputs","OK"))))</f>
        <v/>
      </c>
    </row>
    <row r="469" spans="1:12" x14ac:dyDescent="0.25">
      <c r="A469" s="16"/>
      <c r="B469" s="18"/>
      <c r="C469" s="18"/>
      <c r="D469" s="16"/>
      <c r="E469" s="16"/>
      <c r="F469" s="17"/>
      <c r="G469" s="17"/>
      <c r="H469" s="16"/>
      <c r="I469" s="17"/>
      <c r="J469" s="20" t="str">
        <f>IF(NOT(COUNTA(A469:I469)&gt;0),"",IF(NOT(AND(ISNUMBER(F469),F469&gt;=DATE(1950,1,1),F469&lt;=DATE(2099,12,31))),"",IF(H469="Closed",IF(AND(ISNUMBER(I469),I469&gt;=DATE(1950,1,1),I469&lt;=DATE(2099,12,31)),I469-F469,""),IF(AND(ISNUMBER(Dashboard!$B$4),Dashboard!$B$4&gt;=DATE(1950,1,1),Dashboard!$B$4&lt;=DATE(2099,12,31)),Dashboard!$B$4-F469,""))))</f>
        <v/>
      </c>
      <c r="K469" s="22" t="str">
        <f>IF(NOT(COUNTA(A469:I469)&gt;0),"",IF(OR(NOT(AND(ISNUMBER(G469),G469&gt;=DATE(1950,1,1),G469&lt;=DATE(2099,12,31))),NOT(AND(ISNUMBER(Dashboard!$B$4),Dashboard!$B$4&gt;=DATE(1950,1,1),Dashboard!$B$4&lt;=DATE(2099,12,31)))),"",IF(AND(H469&lt;&gt;"Closed",G469&lt;Dashboard!$B$4),"Yes","No")))</f>
        <v/>
      </c>
      <c r="L469" s="22" t="str">
        <f>IF(NOT(COUNTA(A469:I469)&gt;0),"",IF(LEN(A469)=0,"Check ID",IF(SUMPRODUCT(--($A$2:$A$501=A469))&gt;1,"Duplicate ID",IF(OR(LEN(B469)=0,LEN(C469)=0,LEN(E469)=0,NOT(OR(D469="Mechanical",D469="Electrical",D469="Plumbing",D469="Controls",D469="Other")),NOT(AND(ISNUMBER(F469),F469&gt;=DATE(1950,1,1),F469&lt;=DATE(2099,12,31))),NOT(AND(ISNUMBER(G469),G469&gt;=DATE(1950,1,1),G469&lt;=DATE(2099,12,31))),NOT(OR(H469="Open",H469="Ready for review",H469="Closed")),IF(AND(AND(ISNUMBER(F469),F469&gt;=DATE(1950,1,1),F469&lt;=DATE(2099,12,31)),AND(ISNUMBER(G469),G469&gt;=DATE(1950,1,1),G469&lt;=DATE(2099,12,31))),G469&lt;F469,FALSE),AND(H469="Closed",LEN(I469)=0),AND(LEN(I469)&gt;0,NOT(AND(ISNUMBER(I469),I469&gt;=DATE(1950,1,1),I469&lt;=DATE(2099,12,31)))),IF(AND(AND(ISNUMBER(I469),I469&gt;=DATE(1950,1,1),I469&lt;=DATE(2099,12,31)),AND(ISNUMBER(F469),F469&gt;=DATE(1950,1,1),F469&lt;=DATE(2099,12,31))),I469&lt;F469,FALSE)),"Check inputs","OK"))))</f>
        <v/>
      </c>
    </row>
    <row r="470" spans="1:12" x14ac:dyDescent="0.25">
      <c r="A470" s="16"/>
      <c r="B470" s="18"/>
      <c r="C470" s="18"/>
      <c r="D470" s="16"/>
      <c r="E470" s="16"/>
      <c r="F470" s="17"/>
      <c r="G470" s="17"/>
      <c r="H470" s="16"/>
      <c r="I470" s="17"/>
      <c r="J470" s="20" t="str">
        <f>IF(NOT(COUNTA(A470:I470)&gt;0),"",IF(NOT(AND(ISNUMBER(F470),F470&gt;=DATE(1950,1,1),F470&lt;=DATE(2099,12,31))),"",IF(H470="Closed",IF(AND(ISNUMBER(I470),I470&gt;=DATE(1950,1,1),I470&lt;=DATE(2099,12,31)),I470-F470,""),IF(AND(ISNUMBER(Dashboard!$B$4),Dashboard!$B$4&gt;=DATE(1950,1,1),Dashboard!$B$4&lt;=DATE(2099,12,31)),Dashboard!$B$4-F470,""))))</f>
        <v/>
      </c>
      <c r="K470" s="22" t="str">
        <f>IF(NOT(COUNTA(A470:I470)&gt;0),"",IF(OR(NOT(AND(ISNUMBER(G470),G470&gt;=DATE(1950,1,1),G470&lt;=DATE(2099,12,31))),NOT(AND(ISNUMBER(Dashboard!$B$4),Dashboard!$B$4&gt;=DATE(1950,1,1),Dashboard!$B$4&lt;=DATE(2099,12,31)))),"",IF(AND(H470&lt;&gt;"Closed",G470&lt;Dashboard!$B$4),"Yes","No")))</f>
        <v/>
      </c>
      <c r="L470" s="22" t="str">
        <f>IF(NOT(COUNTA(A470:I470)&gt;0),"",IF(LEN(A470)=0,"Check ID",IF(SUMPRODUCT(--($A$2:$A$501=A470))&gt;1,"Duplicate ID",IF(OR(LEN(B470)=0,LEN(C470)=0,LEN(E470)=0,NOT(OR(D470="Mechanical",D470="Electrical",D470="Plumbing",D470="Controls",D470="Other")),NOT(AND(ISNUMBER(F470),F470&gt;=DATE(1950,1,1),F470&lt;=DATE(2099,12,31))),NOT(AND(ISNUMBER(G470),G470&gt;=DATE(1950,1,1),G470&lt;=DATE(2099,12,31))),NOT(OR(H470="Open",H470="Ready for review",H470="Closed")),IF(AND(AND(ISNUMBER(F470),F470&gt;=DATE(1950,1,1),F470&lt;=DATE(2099,12,31)),AND(ISNUMBER(G470),G470&gt;=DATE(1950,1,1),G470&lt;=DATE(2099,12,31))),G470&lt;F470,FALSE),AND(H470="Closed",LEN(I470)=0),AND(LEN(I470)&gt;0,NOT(AND(ISNUMBER(I470),I470&gt;=DATE(1950,1,1),I470&lt;=DATE(2099,12,31)))),IF(AND(AND(ISNUMBER(I470),I470&gt;=DATE(1950,1,1),I470&lt;=DATE(2099,12,31)),AND(ISNUMBER(F470),F470&gt;=DATE(1950,1,1),F470&lt;=DATE(2099,12,31))),I470&lt;F470,FALSE)),"Check inputs","OK"))))</f>
        <v/>
      </c>
    </row>
    <row r="471" spans="1:12" x14ac:dyDescent="0.25">
      <c r="A471" s="16"/>
      <c r="B471" s="18"/>
      <c r="C471" s="18"/>
      <c r="D471" s="16"/>
      <c r="E471" s="16"/>
      <c r="F471" s="17"/>
      <c r="G471" s="17"/>
      <c r="H471" s="16"/>
      <c r="I471" s="17"/>
      <c r="J471" s="20" t="str">
        <f>IF(NOT(COUNTA(A471:I471)&gt;0),"",IF(NOT(AND(ISNUMBER(F471),F471&gt;=DATE(1950,1,1),F471&lt;=DATE(2099,12,31))),"",IF(H471="Closed",IF(AND(ISNUMBER(I471),I471&gt;=DATE(1950,1,1),I471&lt;=DATE(2099,12,31)),I471-F471,""),IF(AND(ISNUMBER(Dashboard!$B$4),Dashboard!$B$4&gt;=DATE(1950,1,1),Dashboard!$B$4&lt;=DATE(2099,12,31)),Dashboard!$B$4-F471,""))))</f>
        <v/>
      </c>
      <c r="K471" s="22" t="str">
        <f>IF(NOT(COUNTA(A471:I471)&gt;0),"",IF(OR(NOT(AND(ISNUMBER(G471),G471&gt;=DATE(1950,1,1),G471&lt;=DATE(2099,12,31))),NOT(AND(ISNUMBER(Dashboard!$B$4),Dashboard!$B$4&gt;=DATE(1950,1,1),Dashboard!$B$4&lt;=DATE(2099,12,31)))),"",IF(AND(H471&lt;&gt;"Closed",G471&lt;Dashboard!$B$4),"Yes","No")))</f>
        <v/>
      </c>
      <c r="L471" s="22" t="str">
        <f>IF(NOT(COUNTA(A471:I471)&gt;0),"",IF(LEN(A471)=0,"Check ID",IF(SUMPRODUCT(--($A$2:$A$501=A471))&gt;1,"Duplicate ID",IF(OR(LEN(B471)=0,LEN(C471)=0,LEN(E471)=0,NOT(OR(D471="Mechanical",D471="Electrical",D471="Plumbing",D471="Controls",D471="Other")),NOT(AND(ISNUMBER(F471),F471&gt;=DATE(1950,1,1),F471&lt;=DATE(2099,12,31))),NOT(AND(ISNUMBER(G471),G471&gt;=DATE(1950,1,1),G471&lt;=DATE(2099,12,31))),NOT(OR(H471="Open",H471="Ready for review",H471="Closed")),IF(AND(AND(ISNUMBER(F471),F471&gt;=DATE(1950,1,1),F471&lt;=DATE(2099,12,31)),AND(ISNUMBER(G471),G471&gt;=DATE(1950,1,1),G471&lt;=DATE(2099,12,31))),G471&lt;F471,FALSE),AND(H471="Closed",LEN(I471)=0),AND(LEN(I471)&gt;0,NOT(AND(ISNUMBER(I471),I471&gt;=DATE(1950,1,1),I471&lt;=DATE(2099,12,31)))),IF(AND(AND(ISNUMBER(I471),I471&gt;=DATE(1950,1,1),I471&lt;=DATE(2099,12,31)),AND(ISNUMBER(F471),F471&gt;=DATE(1950,1,1),F471&lt;=DATE(2099,12,31))),I471&lt;F471,FALSE)),"Check inputs","OK"))))</f>
        <v/>
      </c>
    </row>
    <row r="472" spans="1:12" x14ac:dyDescent="0.25">
      <c r="A472" s="16"/>
      <c r="B472" s="18"/>
      <c r="C472" s="18"/>
      <c r="D472" s="16"/>
      <c r="E472" s="16"/>
      <c r="F472" s="17"/>
      <c r="G472" s="17"/>
      <c r="H472" s="16"/>
      <c r="I472" s="17"/>
      <c r="J472" s="20" t="str">
        <f>IF(NOT(COUNTA(A472:I472)&gt;0),"",IF(NOT(AND(ISNUMBER(F472),F472&gt;=DATE(1950,1,1),F472&lt;=DATE(2099,12,31))),"",IF(H472="Closed",IF(AND(ISNUMBER(I472),I472&gt;=DATE(1950,1,1),I472&lt;=DATE(2099,12,31)),I472-F472,""),IF(AND(ISNUMBER(Dashboard!$B$4),Dashboard!$B$4&gt;=DATE(1950,1,1),Dashboard!$B$4&lt;=DATE(2099,12,31)),Dashboard!$B$4-F472,""))))</f>
        <v/>
      </c>
      <c r="K472" s="22" t="str">
        <f>IF(NOT(COUNTA(A472:I472)&gt;0),"",IF(OR(NOT(AND(ISNUMBER(G472),G472&gt;=DATE(1950,1,1),G472&lt;=DATE(2099,12,31))),NOT(AND(ISNUMBER(Dashboard!$B$4),Dashboard!$B$4&gt;=DATE(1950,1,1),Dashboard!$B$4&lt;=DATE(2099,12,31)))),"",IF(AND(H472&lt;&gt;"Closed",G472&lt;Dashboard!$B$4),"Yes","No")))</f>
        <v/>
      </c>
      <c r="L472" s="22" t="str">
        <f>IF(NOT(COUNTA(A472:I472)&gt;0),"",IF(LEN(A472)=0,"Check ID",IF(SUMPRODUCT(--($A$2:$A$501=A472))&gt;1,"Duplicate ID",IF(OR(LEN(B472)=0,LEN(C472)=0,LEN(E472)=0,NOT(OR(D472="Mechanical",D472="Electrical",D472="Plumbing",D472="Controls",D472="Other")),NOT(AND(ISNUMBER(F472),F472&gt;=DATE(1950,1,1),F472&lt;=DATE(2099,12,31))),NOT(AND(ISNUMBER(G472),G472&gt;=DATE(1950,1,1),G472&lt;=DATE(2099,12,31))),NOT(OR(H472="Open",H472="Ready for review",H472="Closed")),IF(AND(AND(ISNUMBER(F472),F472&gt;=DATE(1950,1,1),F472&lt;=DATE(2099,12,31)),AND(ISNUMBER(G472),G472&gt;=DATE(1950,1,1),G472&lt;=DATE(2099,12,31))),G472&lt;F472,FALSE),AND(H472="Closed",LEN(I472)=0),AND(LEN(I472)&gt;0,NOT(AND(ISNUMBER(I472),I472&gt;=DATE(1950,1,1),I472&lt;=DATE(2099,12,31)))),IF(AND(AND(ISNUMBER(I472),I472&gt;=DATE(1950,1,1),I472&lt;=DATE(2099,12,31)),AND(ISNUMBER(F472),F472&gt;=DATE(1950,1,1),F472&lt;=DATE(2099,12,31))),I472&lt;F472,FALSE)),"Check inputs","OK"))))</f>
        <v/>
      </c>
    </row>
    <row r="473" spans="1:12" x14ac:dyDescent="0.25">
      <c r="A473" s="16"/>
      <c r="B473" s="18"/>
      <c r="C473" s="18"/>
      <c r="D473" s="16"/>
      <c r="E473" s="16"/>
      <c r="F473" s="17"/>
      <c r="G473" s="17"/>
      <c r="H473" s="16"/>
      <c r="I473" s="17"/>
      <c r="J473" s="20" t="str">
        <f>IF(NOT(COUNTA(A473:I473)&gt;0),"",IF(NOT(AND(ISNUMBER(F473),F473&gt;=DATE(1950,1,1),F473&lt;=DATE(2099,12,31))),"",IF(H473="Closed",IF(AND(ISNUMBER(I473),I473&gt;=DATE(1950,1,1),I473&lt;=DATE(2099,12,31)),I473-F473,""),IF(AND(ISNUMBER(Dashboard!$B$4),Dashboard!$B$4&gt;=DATE(1950,1,1),Dashboard!$B$4&lt;=DATE(2099,12,31)),Dashboard!$B$4-F473,""))))</f>
        <v/>
      </c>
      <c r="K473" s="22" t="str">
        <f>IF(NOT(COUNTA(A473:I473)&gt;0),"",IF(OR(NOT(AND(ISNUMBER(G473),G473&gt;=DATE(1950,1,1),G473&lt;=DATE(2099,12,31))),NOT(AND(ISNUMBER(Dashboard!$B$4),Dashboard!$B$4&gt;=DATE(1950,1,1),Dashboard!$B$4&lt;=DATE(2099,12,31)))),"",IF(AND(H473&lt;&gt;"Closed",G473&lt;Dashboard!$B$4),"Yes","No")))</f>
        <v/>
      </c>
      <c r="L473" s="22" t="str">
        <f>IF(NOT(COUNTA(A473:I473)&gt;0),"",IF(LEN(A473)=0,"Check ID",IF(SUMPRODUCT(--($A$2:$A$501=A473))&gt;1,"Duplicate ID",IF(OR(LEN(B473)=0,LEN(C473)=0,LEN(E473)=0,NOT(OR(D473="Mechanical",D473="Electrical",D473="Plumbing",D473="Controls",D473="Other")),NOT(AND(ISNUMBER(F473),F473&gt;=DATE(1950,1,1),F473&lt;=DATE(2099,12,31))),NOT(AND(ISNUMBER(G473),G473&gt;=DATE(1950,1,1),G473&lt;=DATE(2099,12,31))),NOT(OR(H473="Open",H473="Ready for review",H473="Closed")),IF(AND(AND(ISNUMBER(F473),F473&gt;=DATE(1950,1,1),F473&lt;=DATE(2099,12,31)),AND(ISNUMBER(G473),G473&gt;=DATE(1950,1,1),G473&lt;=DATE(2099,12,31))),G473&lt;F473,FALSE),AND(H473="Closed",LEN(I473)=0),AND(LEN(I473)&gt;0,NOT(AND(ISNUMBER(I473),I473&gt;=DATE(1950,1,1),I473&lt;=DATE(2099,12,31)))),IF(AND(AND(ISNUMBER(I473),I473&gt;=DATE(1950,1,1),I473&lt;=DATE(2099,12,31)),AND(ISNUMBER(F473),F473&gt;=DATE(1950,1,1),F473&lt;=DATE(2099,12,31))),I473&lt;F473,FALSE)),"Check inputs","OK"))))</f>
        <v/>
      </c>
    </row>
    <row r="474" spans="1:12" x14ac:dyDescent="0.25">
      <c r="A474" s="16"/>
      <c r="B474" s="18"/>
      <c r="C474" s="18"/>
      <c r="D474" s="16"/>
      <c r="E474" s="16"/>
      <c r="F474" s="17"/>
      <c r="G474" s="17"/>
      <c r="H474" s="16"/>
      <c r="I474" s="17"/>
      <c r="J474" s="20" t="str">
        <f>IF(NOT(COUNTA(A474:I474)&gt;0),"",IF(NOT(AND(ISNUMBER(F474),F474&gt;=DATE(1950,1,1),F474&lt;=DATE(2099,12,31))),"",IF(H474="Closed",IF(AND(ISNUMBER(I474),I474&gt;=DATE(1950,1,1),I474&lt;=DATE(2099,12,31)),I474-F474,""),IF(AND(ISNUMBER(Dashboard!$B$4),Dashboard!$B$4&gt;=DATE(1950,1,1),Dashboard!$B$4&lt;=DATE(2099,12,31)),Dashboard!$B$4-F474,""))))</f>
        <v/>
      </c>
      <c r="K474" s="22" t="str">
        <f>IF(NOT(COUNTA(A474:I474)&gt;0),"",IF(OR(NOT(AND(ISNUMBER(G474),G474&gt;=DATE(1950,1,1),G474&lt;=DATE(2099,12,31))),NOT(AND(ISNUMBER(Dashboard!$B$4),Dashboard!$B$4&gt;=DATE(1950,1,1),Dashboard!$B$4&lt;=DATE(2099,12,31)))),"",IF(AND(H474&lt;&gt;"Closed",G474&lt;Dashboard!$B$4),"Yes","No")))</f>
        <v/>
      </c>
      <c r="L474" s="22" t="str">
        <f>IF(NOT(COUNTA(A474:I474)&gt;0),"",IF(LEN(A474)=0,"Check ID",IF(SUMPRODUCT(--($A$2:$A$501=A474))&gt;1,"Duplicate ID",IF(OR(LEN(B474)=0,LEN(C474)=0,LEN(E474)=0,NOT(OR(D474="Mechanical",D474="Electrical",D474="Plumbing",D474="Controls",D474="Other")),NOT(AND(ISNUMBER(F474),F474&gt;=DATE(1950,1,1),F474&lt;=DATE(2099,12,31))),NOT(AND(ISNUMBER(G474),G474&gt;=DATE(1950,1,1),G474&lt;=DATE(2099,12,31))),NOT(OR(H474="Open",H474="Ready for review",H474="Closed")),IF(AND(AND(ISNUMBER(F474),F474&gt;=DATE(1950,1,1),F474&lt;=DATE(2099,12,31)),AND(ISNUMBER(G474),G474&gt;=DATE(1950,1,1),G474&lt;=DATE(2099,12,31))),G474&lt;F474,FALSE),AND(H474="Closed",LEN(I474)=0),AND(LEN(I474)&gt;0,NOT(AND(ISNUMBER(I474),I474&gt;=DATE(1950,1,1),I474&lt;=DATE(2099,12,31)))),IF(AND(AND(ISNUMBER(I474),I474&gt;=DATE(1950,1,1),I474&lt;=DATE(2099,12,31)),AND(ISNUMBER(F474),F474&gt;=DATE(1950,1,1),F474&lt;=DATE(2099,12,31))),I474&lt;F474,FALSE)),"Check inputs","OK"))))</f>
        <v/>
      </c>
    </row>
    <row r="475" spans="1:12" x14ac:dyDescent="0.25">
      <c r="A475" s="16"/>
      <c r="B475" s="18"/>
      <c r="C475" s="18"/>
      <c r="D475" s="16"/>
      <c r="E475" s="16"/>
      <c r="F475" s="17"/>
      <c r="G475" s="17"/>
      <c r="H475" s="16"/>
      <c r="I475" s="17"/>
      <c r="J475" s="20" t="str">
        <f>IF(NOT(COUNTA(A475:I475)&gt;0),"",IF(NOT(AND(ISNUMBER(F475),F475&gt;=DATE(1950,1,1),F475&lt;=DATE(2099,12,31))),"",IF(H475="Closed",IF(AND(ISNUMBER(I475),I475&gt;=DATE(1950,1,1),I475&lt;=DATE(2099,12,31)),I475-F475,""),IF(AND(ISNUMBER(Dashboard!$B$4),Dashboard!$B$4&gt;=DATE(1950,1,1),Dashboard!$B$4&lt;=DATE(2099,12,31)),Dashboard!$B$4-F475,""))))</f>
        <v/>
      </c>
      <c r="K475" s="22" t="str">
        <f>IF(NOT(COUNTA(A475:I475)&gt;0),"",IF(OR(NOT(AND(ISNUMBER(G475),G475&gt;=DATE(1950,1,1),G475&lt;=DATE(2099,12,31))),NOT(AND(ISNUMBER(Dashboard!$B$4),Dashboard!$B$4&gt;=DATE(1950,1,1),Dashboard!$B$4&lt;=DATE(2099,12,31)))),"",IF(AND(H475&lt;&gt;"Closed",G475&lt;Dashboard!$B$4),"Yes","No")))</f>
        <v/>
      </c>
      <c r="L475" s="22" t="str">
        <f>IF(NOT(COUNTA(A475:I475)&gt;0),"",IF(LEN(A475)=0,"Check ID",IF(SUMPRODUCT(--($A$2:$A$501=A475))&gt;1,"Duplicate ID",IF(OR(LEN(B475)=0,LEN(C475)=0,LEN(E475)=0,NOT(OR(D475="Mechanical",D475="Electrical",D475="Plumbing",D475="Controls",D475="Other")),NOT(AND(ISNUMBER(F475),F475&gt;=DATE(1950,1,1),F475&lt;=DATE(2099,12,31))),NOT(AND(ISNUMBER(G475),G475&gt;=DATE(1950,1,1),G475&lt;=DATE(2099,12,31))),NOT(OR(H475="Open",H475="Ready for review",H475="Closed")),IF(AND(AND(ISNUMBER(F475),F475&gt;=DATE(1950,1,1),F475&lt;=DATE(2099,12,31)),AND(ISNUMBER(G475),G475&gt;=DATE(1950,1,1),G475&lt;=DATE(2099,12,31))),G475&lt;F475,FALSE),AND(H475="Closed",LEN(I475)=0),AND(LEN(I475)&gt;0,NOT(AND(ISNUMBER(I475),I475&gt;=DATE(1950,1,1),I475&lt;=DATE(2099,12,31)))),IF(AND(AND(ISNUMBER(I475),I475&gt;=DATE(1950,1,1),I475&lt;=DATE(2099,12,31)),AND(ISNUMBER(F475),F475&gt;=DATE(1950,1,1),F475&lt;=DATE(2099,12,31))),I475&lt;F475,FALSE)),"Check inputs","OK"))))</f>
        <v/>
      </c>
    </row>
    <row r="476" spans="1:12" x14ac:dyDescent="0.25">
      <c r="A476" s="16"/>
      <c r="B476" s="18"/>
      <c r="C476" s="18"/>
      <c r="D476" s="16"/>
      <c r="E476" s="16"/>
      <c r="F476" s="17"/>
      <c r="G476" s="17"/>
      <c r="H476" s="16"/>
      <c r="I476" s="17"/>
      <c r="J476" s="20" t="str">
        <f>IF(NOT(COUNTA(A476:I476)&gt;0),"",IF(NOT(AND(ISNUMBER(F476),F476&gt;=DATE(1950,1,1),F476&lt;=DATE(2099,12,31))),"",IF(H476="Closed",IF(AND(ISNUMBER(I476),I476&gt;=DATE(1950,1,1),I476&lt;=DATE(2099,12,31)),I476-F476,""),IF(AND(ISNUMBER(Dashboard!$B$4),Dashboard!$B$4&gt;=DATE(1950,1,1),Dashboard!$B$4&lt;=DATE(2099,12,31)),Dashboard!$B$4-F476,""))))</f>
        <v/>
      </c>
      <c r="K476" s="22" t="str">
        <f>IF(NOT(COUNTA(A476:I476)&gt;0),"",IF(OR(NOT(AND(ISNUMBER(G476),G476&gt;=DATE(1950,1,1),G476&lt;=DATE(2099,12,31))),NOT(AND(ISNUMBER(Dashboard!$B$4),Dashboard!$B$4&gt;=DATE(1950,1,1),Dashboard!$B$4&lt;=DATE(2099,12,31)))),"",IF(AND(H476&lt;&gt;"Closed",G476&lt;Dashboard!$B$4),"Yes","No")))</f>
        <v/>
      </c>
      <c r="L476" s="22" t="str">
        <f>IF(NOT(COUNTA(A476:I476)&gt;0),"",IF(LEN(A476)=0,"Check ID",IF(SUMPRODUCT(--($A$2:$A$501=A476))&gt;1,"Duplicate ID",IF(OR(LEN(B476)=0,LEN(C476)=0,LEN(E476)=0,NOT(OR(D476="Mechanical",D476="Electrical",D476="Plumbing",D476="Controls",D476="Other")),NOT(AND(ISNUMBER(F476),F476&gt;=DATE(1950,1,1),F476&lt;=DATE(2099,12,31))),NOT(AND(ISNUMBER(G476),G476&gt;=DATE(1950,1,1),G476&lt;=DATE(2099,12,31))),NOT(OR(H476="Open",H476="Ready for review",H476="Closed")),IF(AND(AND(ISNUMBER(F476),F476&gt;=DATE(1950,1,1),F476&lt;=DATE(2099,12,31)),AND(ISNUMBER(G476),G476&gt;=DATE(1950,1,1),G476&lt;=DATE(2099,12,31))),G476&lt;F476,FALSE),AND(H476="Closed",LEN(I476)=0),AND(LEN(I476)&gt;0,NOT(AND(ISNUMBER(I476),I476&gt;=DATE(1950,1,1),I476&lt;=DATE(2099,12,31)))),IF(AND(AND(ISNUMBER(I476),I476&gt;=DATE(1950,1,1),I476&lt;=DATE(2099,12,31)),AND(ISNUMBER(F476),F476&gt;=DATE(1950,1,1),F476&lt;=DATE(2099,12,31))),I476&lt;F476,FALSE)),"Check inputs","OK"))))</f>
        <v/>
      </c>
    </row>
    <row r="477" spans="1:12" x14ac:dyDescent="0.25">
      <c r="A477" s="16"/>
      <c r="B477" s="18"/>
      <c r="C477" s="18"/>
      <c r="D477" s="16"/>
      <c r="E477" s="16"/>
      <c r="F477" s="17"/>
      <c r="G477" s="17"/>
      <c r="H477" s="16"/>
      <c r="I477" s="17"/>
      <c r="J477" s="20" t="str">
        <f>IF(NOT(COUNTA(A477:I477)&gt;0),"",IF(NOT(AND(ISNUMBER(F477),F477&gt;=DATE(1950,1,1),F477&lt;=DATE(2099,12,31))),"",IF(H477="Closed",IF(AND(ISNUMBER(I477),I477&gt;=DATE(1950,1,1),I477&lt;=DATE(2099,12,31)),I477-F477,""),IF(AND(ISNUMBER(Dashboard!$B$4),Dashboard!$B$4&gt;=DATE(1950,1,1),Dashboard!$B$4&lt;=DATE(2099,12,31)),Dashboard!$B$4-F477,""))))</f>
        <v/>
      </c>
      <c r="K477" s="22" t="str">
        <f>IF(NOT(COUNTA(A477:I477)&gt;0),"",IF(OR(NOT(AND(ISNUMBER(G477),G477&gt;=DATE(1950,1,1),G477&lt;=DATE(2099,12,31))),NOT(AND(ISNUMBER(Dashboard!$B$4),Dashboard!$B$4&gt;=DATE(1950,1,1),Dashboard!$B$4&lt;=DATE(2099,12,31)))),"",IF(AND(H477&lt;&gt;"Closed",G477&lt;Dashboard!$B$4),"Yes","No")))</f>
        <v/>
      </c>
      <c r="L477" s="22" t="str">
        <f>IF(NOT(COUNTA(A477:I477)&gt;0),"",IF(LEN(A477)=0,"Check ID",IF(SUMPRODUCT(--($A$2:$A$501=A477))&gt;1,"Duplicate ID",IF(OR(LEN(B477)=0,LEN(C477)=0,LEN(E477)=0,NOT(OR(D477="Mechanical",D477="Electrical",D477="Plumbing",D477="Controls",D477="Other")),NOT(AND(ISNUMBER(F477),F477&gt;=DATE(1950,1,1),F477&lt;=DATE(2099,12,31))),NOT(AND(ISNUMBER(G477),G477&gt;=DATE(1950,1,1),G477&lt;=DATE(2099,12,31))),NOT(OR(H477="Open",H477="Ready for review",H477="Closed")),IF(AND(AND(ISNUMBER(F477),F477&gt;=DATE(1950,1,1),F477&lt;=DATE(2099,12,31)),AND(ISNUMBER(G477),G477&gt;=DATE(1950,1,1),G477&lt;=DATE(2099,12,31))),G477&lt;F477,FALSE),AND(H477="Closed",LEN(I477)=0),AND(LEN(I477)&gt;0,NOT(AND(ISNUMBER(I477),I477&gt;=DATE(1950,1,1),I477&lt;=DATE(2099,12,31)))),IF(AND(AND(ISNUMBER(I477),I477&gt;=DATE(1950,1,1),I477&lt;=DATE(2099,12,31)),AND(ISNUMBER(F477),F477&gt;=DATE(1950,1,1),F477&lt;=DATE(2099,12,31))),I477&lt;F477,FALSE)),"Check inputs","OK"))))</f>
        <v/>
      </c>
    </row>
    <row r="478" spans="1:12" x14ac:dyDescent="0.25">
      <c r="A478" s="16"/>
      <c r="B478" s="18"/>
      <c r="C478" s="18"/>
      <c r="D478" s="16"/>
      <c r="E478" s="16"/>
      <c r="F478" s="17"/>
      <c r="G478" s="17"/>
      <c r="H478" s="16"/>
      <c r="I478" s="17"/>
      <c r="J478" s="20" t="str">
        <f>IF(NOT(COUNTA(A478:I478)&gt;0),"",IF(NOT(AND(ISNUMBER(F478),F478&gt;=DATE(1950,1,1),F478&lt;=DATE(2099,12,31))),"",IF(H478="Closed",IF(AND(ISNUMBER(I478),I478&gt;=DATE(1950,1,1),I478&lt;=DATE(2099,12,31)),I478-F478,""),IF(AND(ISNUMBER(Dashboard!$B$4),Dashboard!$B$4&gt;=DATE(1950,1,1),Dashboard!$B$4&lt;=DATE(2099,12,31)),Dashboard!$B$4-F478,""))))</f>
        <v/>
      </c>
      <c r="K478" s="22" t="str">
        <f>IF(NOT(COUNTA(A478:I478)&gt;0),"",IF(OR(NOT(AND(ISNUMBER(G478),G478&gt;=DATE(1950,1,1),G478&lt;=DATE(2099,12,31))),NOT(AND(ISNUMBER(Dashboard!$B$4),Dashboard!$B$4&gt;=DATE(1950,1,1),Dashboard!$B$4&lt;=DATE(2099,12,31)))),"",IF(AND(H478&lt;&gt;"Closed",G478&lt;Dashboard!$B$4),"Yes","No")))</f>
        <v/>
      </c>
      <c r="L478" s="22" t="str">
        <f>IF(NOT(COUNTA(A478:I478)&gt;0),"",IF(LEN(A478)=0,"Check ID",IF(SUMPRODUCT(--($A$2:$A$501=A478))&gt;1,"Duplicate ID",IF(OR(LEN(B478)=0,LEN(C478)=0,LEN(E478)=0,NOT(OR(D478="Mechanical",D478="Electrical",D478="Plumbing",D478="Controls",D478="Other")),NOT(AND(ISNUMBER(F478),F478&gt;=DATE(1950,1,1),F478&lt;=DATE(2099,12,31))),NOT(AND(ISNUMBER(G478),G478&gt;=DATE(1950,1,1),G478&lt;=DATE(2099,12,31))),NOT(OR(H478="Open",H478="Ready for review",H478="Closed")),IF(AND(AND(ISNUMBER(F478),F478&gt;=DATE(1950,1,1),F478&lt;=DATE(2099,12,31)),AND(ISNUMBER(G478),G478&gt;=DATE(1950,1,1),G478&lt;=DATE(2099,12,31))),G478&lt;F478,FALSE),AND(H478="Closed",LEN(I478)=0),AND(LEN(I478)&gt;0,NOT(AND(ISNUMBER(I478),I478&gt;=DATE(1950,1,1),I478&lt;=DATE(2099,12,31)))),IF(AND(AND(ISNUMBER(I478),I478&gt;=DATE(1950,1,1),I478&lt;=DATE(2099,12,31)),AND(ISNUMBER(F478),F478&gt;=DATE(1950,1,1),F478&lt;=DATE(2099,12,31))),I478&lt;F478,FALSE)),"Check inputs","OK"))))</f>
        <v/>
      </c>
    </row>
    <row r="479" spans="1:12" x14ac:dyDescent="0.25">
      <c r="A479" s="16"/>
      <c r="B479" s="18"/>
      <c r="C479" s="18"/>
      <c r="D479" s="16"/>
      <c r="E479" s="16"/>
      <c r="F479" s="17"/>
      <c r="G479" s="17"/>
      <c r="H479" s="16"/>
      <c r="I479" s="17"/>
      <c r="J479" s="20" t="str">
        <f>IF(NOT(COUNTA(A479:I479)&gt;0),"",IF(NOT(AND(ISNUMBER(F479),F479&gt;=DATE(1950,1,1),F479&lt;=DATE(2099,12,31))),"",IF(H479="Closed",IF(AND(ISNUMBER(I479),I479&gt;=DATE(1950,1,1),I479&lt;=DATE(2099,12,31)),I479-F479,""),IF(AND(ISNUMBER(Dashboard!$B$4),Dashboard!$B$4&gt;=DATE(1950,1,1),Dashboard!$B$4&lt;=DATE(2099,12,31)),Dashboard!$B$4-F479,""))))</f>
        <v/>
      </c>
      <c r="K479" s="22" t="str">
        <f>IF(NOT(COUNTA(A479:I479)&gt;0),"",IF(OR(NOT(AND(ISNUMBER(G479),G479&gt;=DATE(1950,1,1),G479&lt;=DATE(2099,12,31))),NOT(AND(ISNUMBER(Dashboard!$B$4),Dashboard!$B$4&gt;=DATE(1950,1,1),Dashboard!$B$4&lt;=DATE(2099,12,31)))),"",IF(AND(H479&lt;&gt;"Closed",G479&lt;Dashboard!$B$4),"Yes","No")))</f>
        <v/>
      </c>
      <c r="L479" s="22" t="str">
        <f>IF(NOT(COUNTA(A479:I479)&gt;0),"",IF(LEN(A479)=0,"Check ID",IF(SUMPRODUCT(--($A$2:$A$501=A479))&gt;1,"Duplicate ID",IF(OR(LEN(B479)=0,LEN(C479)=0,LEN(E479)=0,NOT(OR(D479="Mechanical",D479="Electrical",D479="Plumbing",D479="Controls",D479="Other")),NOT(AND(ISNUMBER(F479),F479&gt;=DATE(1950,1,1),F479&lt;=DATE(2099,12,31))),NOT(AND(ISNUMBER(G479),G479&gt;=DATE(1950,1,1),G479&lt;=DATE(2099,12,31))),NOT(OR(H479="Open",H479="Ready for review",H479="Closed")),IF(AND(AND(ISNUMBER(F479),F479&gt;=DATE(1950,1,1),F479&lt;=DATE(2099,12,31)),AND(ISNUMBER(G479),G479&gt;=DATE(1950,1,1),G479&lt;=DATE(2099,12,31))),G479&lt;F479,FALSE),AND(H479="Closed",LEN(I479)=0),AND(LEN(I479)&gt;0,NOT(AND(ISNUMBER(I479),I479&gt;=DATE(1950,1,1),I479&lt;=DATE(2099,12,31)))),IF(AND(AND(ISNUMBER(I479),I479&gt;=DATE(1950,1,1),I479&lt;=DATE(2099,12,31)),AND(ISNUMBER(F479),F479&gt;=DATE(1950,1,1),F479&lt;=DATE(2099,12,31))),I479&lt;F479,FALSE)),"Check inputs","OK"))))</f>
        <v/>
      </c>
    </row>
    <row r="480" spans="1:12" x14ac:dyDescent="0.25">
      <c r="A480" s="16"/>
      <c r="B480" s="18"/>
      <c r="C480" s="18"/>
      <c r="D480" s="16"/>
      <c r="E480" s="16"/>
      <c r="F480" s="17"/>
      <c r="G480" s="17"/>
      <c r="H480" s="16"/>
      <c r="I480" s="17"/>
      <c r="J480" s="20" t="str">
        <f>IF(NOT(COUNTA(A480:I480)&gt;0),"",IF(NOT(AND(ISNUMBER(F480),F480&gt;=DATE(1950,1,1),F480&lt;=DATE(2099,12,31))),"",IF(H480="Closed",IF(AND(ISNUMBER(I480),I480&gt;=DATE(1950,1,1),I480&lt;=DATE(2099,12,31)),I480-F480,""),IF(AND(ISNUMBER(Dashboard!$B$4),Dashboard!$B$4&gt;=DATE(1950,1,1),Dashboard!$B$4&lt;=DATE(2099,12,31)),Dashboard!$B$4-F480,""))))</f>
        <v/>
      </c>
      <c r="K480" s="22" t="str">
        <f>IF(NOT(COUNTA(A480:I480)&gt;0),"",IF(OR(NOT(AND(ISNUMBER(G480),G480&gt;=DATE(1950,1,1),G480&lt;=DATE(2099,12,31))),NOT(AND(ISNUMBER(Dashboard!$B$4),Dashboard!$B$4&gt;=DATE(1950,1,1),Dashboard!$B$4&lt;=DATE(2099,12,31)))),"",IF(AND(H480&lt;&gt;"Closed",G480&lt;Dashboard!$B$4),"Yes","No")))</f>
        <v/>
      </c>
      <c r="L480" s="22" t="str">
        <f>IF(NOT(COUNTA(A480:I480)&gt;0),"",IF(LEN(A480)=0,"Check ID",IF(SUMPRODUCT(--($A$2:$A$501=A480))&gt;1,"Duplicate ID",IF(OR(LEN(B480)=0,LEN(C480)=0,LEN(E480)=0,NOT(OR(D480="Mechanical",D480="Electrical",D480="Plumbing",D480="Controls",D480="Other")),NOT(AND(ISNUMBER(F480),F480&gt;=DATE(1950,1,1),F480&lt;=DATE(2099,12,31))),NOT(AND(ISNUMBER(G480),G480&gt;=DATE(1950,1,1),G480&lt;=DATE(2099,12,31))),NOT(OR(H480="Open",H480="Ready for review",H480="Closed")),IF(AND(AND(ISNUMBER(F480),F480&gt;=DATE(1950,1,1),F480&lt;=DATE(2099,12,31)),AND(ISNUMBER(G480),G480&gt;=DATE(1950,1,1),G480&lt;=DATE(2099,12,31))),G480&lt;F480,FALSE),AND(H480="Closed",LEN(I480)=0),AND(LEN(I480)&gt;0,NOT(AND(ISNUMBER(I480),I480&gt;=DATE(1950,1,1),I480&lt;=DATE(2099,12,31)))),IF(AND(AND(ISNUMBER(I480),I480&gt;=DATE(1950,1,1),I480&lt;=DATE(2099,12,31)),AND(ISNUMBER(F480),F480&gt;=DATE(1950,1,1),F480&lt;=DATE(2099,12,31))),I480&lt;F480,FALSE)),"Check inputs","OK"))))</f>
        <v/>
      </c>
    </row>
    <row r="481" spans="1:12" x14ac:dyDescent="0.25">
      <c r="A481" s="16"/>
      <c r="B481" s="18"/>
      <c r="C481" s="18"/>
      <c r="D481" s="16"/>
      <c r="E481" s="16"/>
      <c r="F481" s="17"/>
      <c r="G481" s="17"/>
      <c r="H481" s="16"/>
      <c r="I481" s="17"/>
      <c r="J481" s="20" t="str">
        <f>IF(NOT(COUNTA(A481:I481)&gt;0),"",IF(NOT(AND(ISNUMBER(F481),F481&gt;=DATE(1950,1,1),F481&lt;=DATE(2099,12,31))),"",IF(H481="Closed",IF(AND(ISNUMBER(I481),I481&gt;=DATE(1950,1,1),I481&lt;=DATE(2099,12,31)),I481-F481,""),IF(AND(ISNUMBER(Dashboard!$B$4),Dashboard!$B$4&gt;=DATE(1950,1,1),Dashboard!$B$4&lt;=DATE(2099,12,31)),Dashboard!$B$4-F481,""))))</f>
        <v/>
      </c>
      <c r="K481" s="22" t="str">
        <f>IF(NOT(COUNTA(A481:I481)&gt;0),"",IF(OR(NOT(AND(ISNUMBER(G481),G481&gt;=DATE(1950,1,1),G481&lt;=DATE(2099,12,31))),NOT(AND(ISNUMBER(Dashboard!$B$4),Dashboard!$B$4&gt;=DATE(1950,1,1),Dashboard!$B$4&lt;=DATE(2099,12,31)))),"",IF(AND(H481&lt;&gt;"Closed",G481&lt;Dashboard!$B$4),"Yes","No")))</f>
        <v/>
      </c>
      <c r="L481" s="22" t="str">
        <f>IF(NOT(COUNTA(A481:I481)&gt;0),"",IF(LEN(A481)=0,"Check ID",IF(SUMPRODUCT(--($A$2:$A$501=A481))&gt;1,"Duplicate ID",IF(OR(LEN(B481)=0,LEN(C481)=0,LEN(E481)=0,NOT(OR(D481="Mechanical",D481="Electrical",D481="Plumbing",D481="Controls",D481="Other")),NOT(AND(ISNUMBER(F481),F481&gt;=DATE(1950,1,1),F481&lt;=DATE(2099,12,31))),NOT(AND(ISNUMBER(G481),G481&gt;=DATE(1950,1,1),G481&lt;=DATE(2099,12,31))),NOT(OR(H481="Open",H481="Ready for review",H481="Closed")),IF(AND(AND(ISNUMBER(F481),F481&gt;=DATE(1950,1,1),F481&lt;=DATE(2099,12,31)),AND(ISNUMBER(G481),G481&gt;=DATE(1950,1,1),G481&lt;=DATE(2099,12,31))),G481&lt;F481,FALSE),AND(H481="Closed",LEN(I481)=0),AND(LEN(I481)&gt;0,NOT(AND(ISNUMBER(I481),I481&gt;=DATE(1950,1,1),I481&lt;=DATE(2099,12,31)))),IF(AND(AND(ISNUMBER(I481),I481&gt;=DATE(1950,1,1),I481&lt;=DATE(2099,12,31)),AND(ISNUMBER(F481),F481&gt;=DATE(1950,1,1),F481&lt;=DATE(2099,12,31))),I481&lt;F481,FALSE)),"Check inputs","OK"))))</f>
        <v/>
      </c>
    </row>
    <row r="482" spans="1:12" x14ac:dyDescent="0.25">
      <c r="A482" s="16"/>
      <c r="B482" s="18"/>
      <c r="C482" s="18"/>
      <c r="D482" s="16"/>
      <c r="E482" s="16"/>
      <c r="F482" s="17"/>
      <c r="G482" s="17"/>
      <c r="H482" s="16"/>
      <c r="I482" s="17"/>
      <c r="J482" s="20" t="str">
        <f>IF(NOT(COUNTA(A482:I482)&gt;0),"",IF(NOT(AND(ISNUMBER(F482),F482&gt;=DATE(1950,1,1),F482&lt;=DATE(2099,12,31))),"",IF(H482="Closed",IF(AND(ISNUMBER(I482),I482&gt;=DATE(1950,1,1),I482&lt;=DATE(2099,12,31)),I482-F482,""),IF(AND(ISNUMBER(Dashboard!$B$4),Dashboard!$B$4&gt;=DATE(1950,1,1),Dashboard!$B$4&lt;=DATE(2099,12,31)),Dashboard!$B$4-F482,""))))</f>
        <v/>
      </c>
      <c r="K482" s="22" t="str">
        <f>IF(NOT(COUNTA(A482:I482)&gt;0),"",IF(OR(NOT(AND(ISNUMBER(G482),G482&gt;=DATE(1950,1,1),G482&lt;=DATE(2099,12,31))),NOT(AND(ISNUMBER(Dashboard!$B$4),Dashboard!$B$4&gt;=DATE(1950,1,1),Dashboard!$B$4&lt;=DATE(2099,12,31)))),"",IF(AND(H482&lt;&gt;"Closed",G482&lt;Dashboard!$B$4),"Yes","No")))</f>
        <v/>
      </c>
      <c r="L482" s="22" t="str">
        <f>IF(NOT(COUNTA(A482:I482)&gt;0),"",IF(LEN(A482)=0,"Check ID",IF(SUMPRODUCT(--($A$2:$A$501=A482))&gt;1,"Duplicate ID",IF(OR(LEN(B482)=0,LEN(C482)=0,LEN(E482)=0,NOT(OR(D482="Mechanical",D482="Electrical",D482="Plumbing",D482="Controls",D482="Other")),NOT(AND(ISNUMBER(F482),F482&gt;=DATE(1950,1,1),F482&lt;=DATE(2099,12,31))),NOT(AND(ISNUMBER(G482),G482&gt;=DATE(1950,1,1),G482&lt;=DATE(2099,12,31))),NOT(OR(H482="Open",H482="Ready for review",H482="Closed")),IF(AND(AND(ISNUMBER(F482),F482&gt;=DATE(1950,1,1),F482&lt;=DATE(2099,12,31)),AND(ISNUMBER(G482),G482&gt;=DATE(1950,1,1),G482&lt;=DATE(2099,12,31))),G482&lt;F482,FALSE),AND(H482="Closed",LEN(I482)=0),AND(LEN(I482)&gt;0,NOT(AND(ISNUMBER(I482),I482&gt;=DATE(1950,1,1),I482&lt;=DATE(2099,12,31)))),IF(AND(AND(ISNUMBER(I482),I482&gt;=DATE(1950,1,1),I482&lt;=DATE(2099,12,31)),AND(ISNUMBER(F482),F482&gt;=DATE(1950,1,1),F482&lt;=DATE(2099,12,31))),I482&lt;F482,FALSE)),"Check inputs","OK"))))</f>
        <v/>
      </c>
    </row>
    <row r="483" spans="1:12" x14ac:dyDescent="0.25">
      <c r="A483" s="16"/>
      <c r="B483" s="18"/>
      <c r="C483" s="18"/>
      <c r="D483" s="16"/>
      <c r="E483" s="16"/>
      <c r="F483" s="17"/>
      <c r="G483" s="17"/>
      <c r="H483" s="16"/>
      <c r="I483" s="17"/>
      <c r="J483" s="20" t="str">
        <f>IF(NOT(COUNTA(A483:I483)&gt;0),"",IF(NOT(AND(ISNUMBER(F483),F483&gt;=DATE(1950,1,1),F483&lt;=DATE(2099,12,31))),"",IF(H483="Closed",IF(AND(ISNUMBER(I483),I483&gt;=DATE(1950,1,1),I483&lt;=DATE(2099,12,31)),I483-F483,""),IF(AND(ISNUMBER(Dashboard!$B$4),Dashboard!$B$4&gt;=DATE(1950,1,1),Dashboard!$B$4&lt;=DATE(2099,12,31)),Dashboard!$B$4-F483,""))))</f>
        <v/>
      </c>
      <c r="K483" s="22" t="str">
        <f>IF(NOT(COUNTA(A483:I483)&gt;0),"",IF(OR(NOT(AND(ISNUMBER(G483),G483&gt;=DATE(1950,1,1),G483&lt;=DATE(2099,12,31))),NOT(AND(ISNUMBER(Dashboard!$B$4),Dashboard!$B$4&gt;=DATE(1950,1,1),Dashboard!$B$4&lt;=DATE(2099,12,31)))),"",IF(AND(H483&lt;&gt;"Closed",G483&lt;Dashboard!$B$4),"Yes","No")))</f>
        <v/>
      </c>
      <c r="L483" s="22" t="str">
        <f>IF(NOT(COUNTA(A483:I483)&gt;0),"",IF(LEN(A483)=0,"Check ID",IF(SUMPRODUCT(--($A$2:$A$501=A483))&gt;1,"Duplicate ID",IF(OR(LEN(B483)=0,LEN(C483)=0,LEN(E483)=0,NOT(OR(D483="Mechanical",D483="Electrical",D483="Plumbing",D483="Controls",D483="Other")),NOT(AND(ISNUMBER(F483),F483&gt;=DATE(1950,1,1),F483&lt;=DATE(2099,12,31))),NOT(AND(ISNUMBER(G483),G483&gt;=DATE(1950,1,1),G483&lt;=DATE(2099,12,31))),NOT(OR(H483="Open",H483="Ready for review",H483="Closed")),IF(AND(AND(ISNUMBER(F483),F483&gt;=DATE(1950,1,1),F483&lt;=DATE(2099,12,31)),AND(ISNUMBER(G483),G483&gt;=DATE(1950,1,1),G483&lt;=DATE(2099,12,31))),G483&lt;F483,FALSE),AND(H483="Closed",LEN(I483)=0),AND(LEN(I483)&gt;0,NOT(AND(ISNUMBER(I483),I483&gt;=DATE(1950,1,1),I483&lt;=DATE(2099,12,31)))),IF(AND(AND(ISNUMBER(I483),I483&gt;=DATE(1950,1,1),I483&lt;=DATE(2099,12,31)),AND(ISNUMBER(F483),F483&gt;=DATE(1950,1,1),F483&lt;=DATE(2099,12,31))),I483&lt;F483,FALSE)),"Check inputs","OK"))))</f>
        <v/>
      </c>
    </row>
    <row r="484" spans="1:12" x14ac:dyDescent="0.25">
      <c r="A484" s="16"/>
      <c r="B484" s="18"/>
      <c r="C484" s="18"/>
      <c r="D484" s="16"/>
      <c r="E484" s="16"/>
      <c r="F484" s="17"/>
      <c r="G484" s="17"/>
      <c r="H484" s="16"/>
      <c r="I484" s="17"/>
      <c r="J484" s="20" t="str">
        <f>IF(NOT(COUNTA(A484:I484)&gt;0),"",IF(NOT(AND(ISNUMBER(F484),F484&gt;=DATE(1950,1,1),F484&lt;=DATE(2099,12,31))),"",IF(H484="Closed",IF(AND(ISNUMBER(I484),I484&gt;=DATE(1950,1,1),I484&lt;=DATE(2099,12,31)),I484-F484,""),IF(AND(ISNUMBER(Dashboard!$B$4),Dashboard!$B$4&gt;=DATE(1950,1,1),Dashboard!$B$4&lt;=DATE(2099,12,31)),Dashboard!$B$4-F484,""))))</f>
        <v/>
      </c>
      <c r="K484" s="22" t="str">
        <f>IF(NOT(COUNTA(A484:I484)&gt;0),"",IF(OR(NOT(AND(ISNUMBER(G484),G484&gt;=DATE(1950,1,1),G484&lt;=DATE(2099,12,31))),NOT(AND(ISNUMBER(Dashboard!$B$4),Dashboard!$B$4&gt;=DATE(1950,1,1),Dashboard!$B$4&lt;=DATE(2099,12,31)))),"",IF(AND(H484&lt;&gt;"Closed",G484&lt;Dashboard!$B$4),"Yes","No")))</f>
        <v/>
      </c>
      <c r="L484" s="22" t="str">
        <f>IF(NOT(COUNTA(A484:I484)&gt;0),"",IF(LEN(A484)=0,"Check ID",IF(SUMPRODUCT(--($A$2:$A$501=A484))&gt;1,"Duplicate ID",IF(OR(LEN(B484)=0,LEN(C484)=0,LEN(E484)=0,NOT(OR(D484="Mechanical",D484="Electrical",D484="Plumbing",D484="Controls",D484="Other")),NOT(AND(ISNUMBER(F484),F484&gt;=DATE(1950,1,1),F484&lt;=DATE(2099,12,31))),NOT(AND(ISNUMBER(G484),G484&gt;=DATE(1950,1,1),G484&lt;=DATE(2099,12,31))),NOT(OR(H484="Open",H484="Ready for review",H484="Closed")),IF(AND(AND(ISNUMBER(F484),F484&gt;=DATE(1950,1,1),F484&lt;=DATE(2099,12,31)),AND(ISNUMBER(G484),G484&gt;=DATE(1950,1,1),G484&lt;=DATE(2099,12,31))),G484&lt;F484,FALSE),AND(H484="Closed",LEN(I484)=0),AND(LEN(I484)&gt;0,NOT(AND(ISNUMBER(I484),I484&gt;=DATE(1950,1,1),I484&lt;=DATE(2099,12,31)))),IF(AND(AND(ISNUMBER(I484),I484&gt;=DATE(1950,1,1),I484&lt;=DATE(2099,12,31)),AND(ISNUMBER(F484),F484&gt;=DATE(1950,1,1),F484&lt;=DATE(2099,12,31))),I484&lt;F484,FALSE)),"Check inputs","OK"))))</f>
        <v/>
      </c>
    </row>
    <row r="485" spans="1:12" x14ac:dyDescent="0.25">
      <c r="A485" s="16"/>
      <c r="B485" s="18"/>
      <c r="C485" s="18"/>
      <c r="D485" s="16"/>
      <c r="E485" s="16"/>
      <c r="F485" s="17"/>
      <c r="G485" s="17"/>
      <c r="H485" s="16"/>
      <c r="I485" s="17"/>
      <c r="J485" s="20" t="str">
        <f>IF(NOT(COUNTA(A485:I485)&gt;0),"",IF(NOT(AND(ISNUMBER(F485),F485&gt;=DATE(1950,1,1),F485&lt;=DATE(2099,12,31))),"",IF(H485="Closed",IF(AND(ISNUMBER(I485),I485&gt;=DATE(1950,1,1),I485&lt;=DATE(2099,12,31)),I485-F485,""),IF(AND(ISNUMBER(Dashboard!$B$4),Dashboard!$B$4&gt;=DATE(1950,1,1),Dashboard!$B$4&lt;=DATE(2099,12,31)),Dashboard!$B$4-F485,""))))</f>
        <v/>
      </c>
      <c r="K485" s="22" t="str">
        <f>IF(NOT(COUNTA(A485:I485)&gt;0),"",IF(OR(NOT(AND(ISNUMBER(G485),G485&gt;=DATE(1950,1,1),G485&lt;=DATE(2099,12,31))),NOT(AND(ISNUMBER(Dashboard!$B$4),Dashboard!$B$4&gt;=DATE(1950,1,1),Dashboard!$B$4&lt;=DATE(2099,12,31)))),"",IF(AND(H485&lt;&gt;"Closed",G485&lt;Dashboard!$B$4),"Yes","No")))</f>
        <v/>
      </c>
      <c r="L485" s="22" t="str">
        <f>IF(NOT(COUNTA(A485:I485)&gt;0),"",IF(LEN(A485)=0,"Check ID",IF(SUMPRODUCT(--($A$2:$A$501=A485))&gt;1,"Duplicate ID",IF(OR(LEN(B485)=0,LEN(C485)=0,LEN(E485)=0,NOT(OR(D485="Mechanical",D485="Electrical",D485="Plumbing",D485="Controls",D485="Other")),NOT(AND(ISNUMBER(F485),F485&gt;=DATE(1950,1,1),F485&lt;=DATE(2099,12,31))),NOT(AND(ISNUMBER(G485),G485&gt;=DATE(1950,1,1),G485&lt;=DATE(2099,12,31))),NOT(OR(H485="Open",H485="Ready for review",H485="Closed")),IF(AND(AND(ISNUMBER(F485),F485&gt;=DATE(1950,1,1),F485&lt;=DATE(2099,12,31)),AND(ISNUMBER(G485),G485&gt;=DATE(1950,1,1),G485&lt;=DATE(2099,12,31))),G485&lt;F485,FALSE),AND(H485="Closed",LEN(I485)=0),AND(LEN(I485)&gt;0,NOT(AND(ISNUMBER(I485),I485&gt;=DATE(1950,1,1),I485&lt;=DATE(2099,12,31)))),IF(AND(AND(ISNUMBER(I485),I485&gt;=DATE(1950,1,1),I485&lt;=DATE(2099,12,31)),AND(ISNUMBER(F485),F485&gt;=DATE(1950,1,1),F485&lt;=DATE(2099,12,31))),I485&lt;F485,FALSE)),"Check inputs","OK"))))</f>
        <v/>
      </c>
    </row>
    <row r="486" spans="1:12" x14ac:dyDescent="0.25">
      <c r="A486" s="16"/>
      <c r="B486" s="18"/>
      <c r="C486" s="18"/>
      <c r="D486" s="16"/>
      <c r="E486" s="16"/>
      <c r="F486" s="17"/>
      <c r="G486" s="17"/>
      <c r="H486" s="16"/>
      <c r="I486" s="17"/>
      <c r="J486" s="20" t="str">
        <f>IF(NOT(COUNTA(A486:I486)&gt;0),"",IF(NOT(AND(ISNUMBER(F486),F486&gt;=DATE(1950,1,1),F486&lt;=DATE(2099,12,31))),"",IF(H486="Closed",IF(AND(ISNUMBER(I486),I486&gt;=DATE(1950,1,1),I486&lt;=DATE(2099,12,31)),I486-F486,""),IF(AND(ISNUMBER(Dashboard!$B$4),Dashboard!$B$4&gt;=DATE(1950,1,1),Dashboard!$B$4&lt;=DATE(2099,12,31)),Dashboard!$B$4-F486,""))))</f>
        <v/>
      </c>
      <c r="K486" s="22" t="str">
        <f>IF(NOT(COUNTA(A486:I486)&gt;0),"",IF(OR(NOT(AND(ISNUMBER(G486),G486&gt;=DATE(1950,1,1),G486&lt;=DATE(2099,12,31))),NOT(AND(ISNUMBER(Dashboard!$B$4),Dashboard!$B$4&gt;=DATE(1950,1,1),Dashboard!$B$4&lt;=DATE(2099,12,31)))),"",IF(AND(H486&lt;&gt;"Closed",G486&lt;Dashboard!$B$4),"Yes","No")))</f>
        <v/>
      </c>
      <c r="L486" s="22" t="str">
        <f>IF(NOT(COUNTA(A486:I486)&gt;0),"",IF(LEN(A486)=0,"Check ID",IF(SUMPRODUCT(--($A$2:$A$501=A486))&gt;1,"Duplicate ID",IF(OR(LEN(B486)=0,LEN(C486)=0,LEN(E486)=0,NOT(OR(D486="Mechanical",D486="Electrical",D486="Plumbing",D486="Controls",D486="Other")),NOT(AND(ISNUMBER(F486),F486&gt;=DATE(1950,1,1),F486&lt;=DATE(2099,12,31))),NOT(AND(ISNUMBER(G486),G486&gt;=DATE(1950,1,1),G486&lt;=DATE(2099,12,31))),NOT(OR(H486="Open",H486="Ready for review",H486="Closed")),IF(AND(AND(ISNUMBER(F486),F486&gt;=DATE(1950,1,1),F486&lt;=DATE(2099,12,31)),AND(ISNUMBER(G486),G486&gt;=DATE(1950,1,1),G486&lt;=DATE(2099,12,31))),G486&lt;F486,FALSE),AND(H486="Closed",LEN(I486)=0),AND(LEN(I486)&gt;0,NOT(AND(ISNUMBER(I486),I486&gt;=DATE(1950,1,1),I486&lt;=DATE(2099,12,31)))),IF(AND(AND(ISNUMBER(I486),I486&gt;=DATE(1950,1,1),I486&lt;=DATE(2099,12,31)),AND(ISNUMBER(F486),F486&gt;=DATE(1950,1,1),F486&lt;=DATE(2099,12,31))),I486&lt;F486,FALSE)),"Check inputs","OK"))))</f>
        <v/>
      </c>
    </row>
    <row r="487" spans="1:12" x14ac:dyDescent="0.25">
      <c r="A487" s="16"/>
      <c r="B487" s="18"/>
      <c r="C487" s="18"/>
      <c r="D487" s="16"/>
      <c r="E487" s="16"/>
      <c r="F487" s="17"/>
      <c r="G487" s="17"/>
      <c r="H487" s="16"/>
      <c r="I487" s="17"/>
      <c r="J487" s="20" t="str">
        <f>IF(NOT(COUNTA(A487:I487)&gt;0),"",IF(NOT(AND(ISNUMBER(F487),F487&gt;=DATE(1950,1,1),F487&lt;=DATE(2099,12,31))),"",IF(H487="Closed",IF(AND(ISNUMBER(I487),I487&gt;=DATE(1950,1,1),I487&lt;=DATE(2099,12,31)),I487-F487,""),IF(AND(ISNUMBER(Dashboard!$B$4),Dashboard!$B$4&gt;=DATE(1950,1,1),Dashboard!$B$4&lt;=DATE(2099,12,31)),Dashboard!$B$4-F487,""))))</f>
        <v/>
      </c>
      <c r="K487" s="22" t="str">
        <f>IF(NOT(COUNTA(A487:I487)&gt;0),"",IF(OR(NOT(AND(ISNUMBER(G487),G487&gt;=DATE(1950,1,1),G487&lt;=DATE(2099,12,31))),NOT(AND(ISNUMBER(Dashboard!$B$4),Dashboard!$B$4&gt;=DATE(1950,1,1),Dashboard!$B$4&lt;=DATE(2099,12,31)))),"",IF(AND(H487&lt;&gt;"Closed",G487&lt;Dashboard!$B$4),"Yes","No")))</f>
        <v/>
      </c>
      <c r="L487" s="22" t="str">
        <f>IF(NOT(COUNTA(A487:I487)&gt;0),"",IF(LEN(A487)=0,"Check ID",IF(SUMPRODUCT(--($A$2:$A$501=A487))&gt;1,"Duplicate ID",IF(OR(LEN(B487)=0,LEN(C487)=0,LEN(E487)=0,NOT(OR(D487="Mechanical",D487="Electrical",D487="Plumbing",D487="Controls",D487="Other")),NOT(AND(ISNUMBER(F487),F487&gt;=DATE(1950,1,1),F487&lt;=DATE(2099,12,31))),NOT(AND(ISNUMBER(G487),G487&gt;=DATE(1950,1,1),G487&lt;=DATE(2099,12,31))),NOT(OR(H487="Open",H487="Ready for review",H487="Closed")),IF(AND(AND(ISNUMBER(F487),F487&gt;=DATE(1950,1,1),F487&lt;=DATE(2099,12,31)),AND(ISNUMBER(G487),G487&gt;=DATE(1950,1,1),G487&lt;=DATE(2099,12,31))),G487&lt;F487,FALSE),AND(H487="Closed",LEN(I487)=0),AND(LEN(I487)&gt;0,NOT(AND(ISNUMBER(I487),I487&gt;=DATE(1950,1,1),I487&lt;=DATE(2099,12,31)))),IF(AND(AND(ISNUMBER(I487),I487&gt;=DATE(1950,1,1),I487&lt;=DATE(2099,12,31)),AND(ISNUMBER(F487),F487&gt;=DATE(1950,1,1),F487&lt;=DATE(2099,12,31))),I487&lt;F487,FALSE)),"Check inputs","OK"))))</f>
        <v/>
      </c>
    </row>
    <row r="488" spans="1:12" x14ac:dyDescent="0.25">
      <c r="A488" s="16"/>
      <c r="B488" s="18"/>
      <c r="C488" s="18"/>
      <c r="D488" s="16"/>
      <c r="E488" s="16"/>
      <c r="F488" s="17"/>
      <c r="G488" s="17"/>
      <c r="H488" s="16"/>
      <c r="I488" s="17"/>
      <c r="J488" s="20" t="str">
        <f>IF(NOT(COUNTA(A488:I488)&gt;0),"",IF(NOT(AND(ISNUMBER(F488),F488&gt;=DATE(1950,1,1),F488&lt;=DATE(2099,12,31))),"",IF(H488="Closed",IF(AND(ISNUMBER(I488),I488&gt;=DATE(1950,1,1),I488&lt;=DATE(2099,12,31)),I488-F488,""),IF(AND(ISNUMBER(Dashboard!$B$4),Dashboard!$B$4&gt;=DATE(1950,1,1),Dashboard!$B$4&lt;=DATE(2099,12,31)),Dashboard!$B$4-F488,""))))</f>
        <v/>
      </c>
      <c r="K488" s="22" t="str">
        <f>IF(NOT(COUNTA(A488:I488)&gt;0),"",IF(OR(NOT(AND(ISNUMBER(G488),G488&gt;=DATE(1950,1,1),G488&lt;=DATE(2099,12,31))),NOT(AND(ISNUMBER(Dashboard!$B$4),Dashboard!$B$4&gt;=DATE(1950,1,1),Dashboard!$B$4&lt;=DATE(2099,12,31)))),"",IF(AND(H488&lt;&gt;"Closed",G488&lt;Dashboard!$B$4),"Yes","No")))</f>
        <v/>
      </c>
      <c r="L488" s="22" t="str">
        <f>IF(NOT(COUNTA(A488:I488)&gt;0),"",IF(LEN(A488)=0,"Check ID",IF(SUMPRODUCT(--($A$2:$A$501=A488))&gt;1,"Duplicate ID",IF(OR(LEN(B488)=0,LEN(C488)=0,LEN(E488)=0,NOT(OR(D488="Mechanical",D488="Electrical",D488="Plumbing",D488="Controls",D488="Other")),NOT(AND(ISNUMBER(F488),F488&gt;=DATE(1950,1,1),F488&lt;=DATE(2099,12,31))),NOT(AND(ISNUMBER(G488),G488&gt;=DATE(1950,1,1),G488&lt;=DATE(2099,12,31))),NOT(OR(H488="Open",H488="Ready for review",H488="Closed")),IF(AND(AND(ISNUMBER(F488),F488&gt;=DATE(1950,1,1),F488&lt;=DATE(2099,12,31)),AND(ISNUMBER(G488),G488&gt;=DATE(1950,1,1),G488&lt;=DATE(2099,12,31))),G488&lt;F488,FALSE),AND(H488="Closed",LEN(I488)=0),AND(LEN(I488)&gt;0,NOT(AND(ISNUMBER(I488),I488&gt;=DATE(1950,1,1),I488&lt;=DATE(2099,12,31)))),IF(AND(AND(ISNUMBER(I488),I488&gt;=DATE(1950,1,1),I488&lt;=DATE(2099,12,31)),AND(ISNUMBER(F488),F488&gt;=DATE(1950,1,1),F488&lt;=DATE(2099,12,31))),I488&lt;F488,FALSE)),"Check inputs","OK"))))</f>
        <v/>
      </c>
    </row>
    <row r="489" spans="1:12" x14ac:dyDescent="0.25">
      <c r="A489" s="16"/>
      <c r="B489" s="18"/>
      <c r="C489" s="18"/>
      <c r="D489" s="16"/>
      <c r="E489" s="16"/>
      <c r="F489" s="17"/>
      <c r="G489" s="17"/>
      <c r="H489" s="16"/>
      <c r="I489" s="17"/>
      <c r="J489" s="20" t="str">
        <f>IF(NOT(COUNTA(A489:I489)&gt;0),"",IF(NOT(AND(ISNUMBER(F489),F489&gt;=DATE(1950,1,1),F489&lt;=DATE(2099,12,31))),"",IF(H489="Closed",IF(AND(ISNUMBER(I489),I489&gt;=DATE(1950,1,1),I489&lt;=DATE(2099,12,31)),I489-F489,""),IF(AND(ISNUMBER(Dashboard!$B$4),Dashboard!$B$4&gt;=DATE(1950,1,1),Dashboard!$B$4&lt;=DATE(2099,12,31)),Dashboard!$B$4-F489,""))))</f>
        <v/>
      </c>
      <c r="K489" s="22" t="str">
        <f>IF(NOT(COUNTA(A489:I489)&gt;0),"",IF(OR(NOT(AND(ISNUMBER(G489),G489&gt;=DATE(1950,1,1),G489&lt;=DATE(2099,12,31))),NOT(AND(ISNUMBER(Dashboard!$B$4),Dashboard!$B$4&gt;=DATE(1950,1,1),Dashboard!$B$4&lt;=DATE(2099,12,31)))),"",IF(AND(H489&lt;&gt;"Closed",G489&lt;Dashboard!$B$4),"Yes","No")))</f>
        <v/>
      </c>
      <c r="L489" s="22" t="str">
        <f>IF(NOT(COUNTA(A489:I489)&gt;0),"",IF(LEN(A489)=0,"Check ID",IF(SUMPRODUCT(--($A$2:$A$501=A489))&gt;1,"Duplicate ID",IF(OR(LEN(B489)=0,LEN(C489)=0,LEN(E489)=0,NOT(OR(D489="Mechanical",D489="Electrical",D489="Plumbing",D489="Controls",D489="Other")),NOT(AND(ISNUMBER(F489),F489&gt;=DATE(1950,1,1),F489&lt;=DATE(2099,12,31))),NOT(AND(ISNUMBER(G489),G489&gt;=DATE(1950,1,1),G489&lt;=DATE(2099,12,31))),NOT(OR(H489="Open",H489="Ready for review",H489="Closed")),IF(AND(AND(ISNUMBER(F489),F489&gt;=DATE(1950,1,1),F489&lt;=DATE(2099,12,31)),AND(ISNUMBER(G489),G489&gt;=DATE(1950,1,1),G489&lt;=DATE(2099,12,31))),G489&lt;F489,FALSE),AND(H489="Closed",LEN(I489)=0),AND(LEN(I489)&gt;0,NOT(AND(ISNUMBER(I489),I489&gt;=DATE(1950,1,1),I489&lt;=DATE(2099,12,31)))),IF(AND(AND(ISNUMBER(I489),I489&gt;=DATE(1950,1,1),I489&lt;=DATE(2099,12,31)),AND(ISNUMBER(F489),F489&gt;=DATE(1950,1,1),F489&lt;=DATE(2099,12,31))),I489&lt;F489,FALSE)),"Check inputs","OK"))))</f>
        <v/>
      </c>
    </row>
    <row r="490" spans="1:12" x14ac:dyDescent="0.25">
      <c r="A490" s="16"/>
      <c r="B490" s="18"/>
      <c r="C490" s="18"/>
      <c r="D490" s="16"/>
      <c r="E490" s="16"/>
      <c r="F490" s="17"/>
      <c r="G490" s="17"/>
      <c r="H490" s="16"/>
      <c r="I490" s="17"/>
      <c r="J490" s="20" t="str">
        <f>IF(NOT(COUNTA(A490:I490)&gt;0),"",IF(NOT(AND(ISNUMBER(F490),F490&gt;=DATE(1950,1,1),F490&lt;=DATE(2099,12,31))),"",IF(H490="Closed",IF(AND(ISNUMBER(I490),I490&gt;=DATE(1950,1,1),I490&lt;=DATE(2099,12,31)),I490-F490,""),IF(AND(ISNUMBER(Dashboard!$B$4),Dashboard!$B$4&gt;=DATE(1950,1,1),Dashboard!$B$4&lt;=DATE(2099,12,31)),Dashboard!$B$4-F490,""))))</f>
        <v/>
      </c>
      <c r="K490" s="22" t="str">
        <f>IF(NOT(COUNTA(A490:I490)&gt;0),"",IF(OR(NOT(AND(ISNUMBER(G490),G490&gt;=DATE(1950,1,1),G490&lt;=DATE(2099,12,31))),NOT(AND(ISNUMBER(Dashboard!$B$4),Dashboard!$B$4&gt;=DATE(1950,1,1),Dashboard!$B$4&lt;=DATE(2099,12,31)))),"",IF(AND(H490&lt;&gt;"Closed",G490&lt;Dashboard!$B$4),"Yes","No")))</f>
        <v/>
      </c>
      <c r="L490" s="22" t="str">
        <f>IF(NOT(COUNTA(A490:I490)&gt;0),"",IF(LEN(A490)=0,"Check ID",IF(SUMPRODUCT(--($A$2:$A$501=A490))&gt;1,"Duplicate ID",IF(OR(LEN(B490)=0,LEN(C490)=0,LEN(E490)=0,NOT(OR(D490="Mechanical",D490="Electrical",D490="Plumbing",D490="Controls",D490="Other")),NOT(AND(ISNUMBER(F490),F490&gt;=DATE(1950,1,1),F490&lt;=DATE(2099,12,31))),NOT(AND(ISNUMBER(G490),G490&gt;=DATE(1950,1,1),G490&lt;=DATE(2099,12,31))),NOT(OR(H490="Open",H490="Ready for review",H490="Closed")),IF(AND(AND(ISNUMBER(F490),F490&gt;=DATE(1950,1,1),F490&lt;=DATE(2099,12,31)),AND(ISNUMBER(G490),G490&gt;=DATE(1950,1,1),G490&lt;=DATE(2099,12,31))),G490&lt;F490,FALSE),AND(H490="Closed",LEN(I490)=0),AND(LEN(I490)&gt;0,NOT(AND(ISNUMBER(I490),I490&gt;=DATE(1950,1,1),I490&lt;=DATE(2099,12,31)))),IF(AND(AND(ISNUMBER(I490),I490&gt;=DATE(1950,1,1),I490&lt;=DATE(2099,12,31)),AND(ISNUMBER(F490),F490&gt;=DATE(1950,1,1),F490&lt;=DATE(2099,12,31))),I490&lt;F490,FALSE)),"Check inputs","OK"))))</f>
        <v/>
      </c>
    </row>
    <row r="491" spans="1:12" x14ac:dyDescent="0.25">
      <c r="A491" s="16"/>
      <c r="B491" s="18"/>
      <c r="C491" s="18"/>
      <c r="D491" s="16"/>
      <c r="E491" s="16"/>
      <c r="F491" s="17"/>
      <c r="G491" s="17"/>
      <c r="H491" s="16"/>
      <c r="I491" s="17"/>
      <c r="J491" s="20" t="str">
        <f>IF(NOT(COUNTA(A491:I491)&gt;0),"",IF(NOT(AND(ISNUMBER(F491),F491&gt;=DATE(1950,1,1),F491&lt;=DATE(2099,12,31))),"",IF(H491="Closed",IF(AND(ISNUMBER(I491),I491&gt;=DATE(1950,1,1),I491&lt;=DATE(2099,12,31)),I491-F491,""),IF(AND(ISNUMBER(Dashboard!$B$4),Dashboard!$B$4&gt;=DATE(1950,1,1),Dashboard!$B$4&lt;=DATE(2099,12,31)),Dashboard!$B$4-F491,""))))</f>
        <v/>
      </c>
      <c r="K491" s="22" t="str">
        <f>IF(NOT(COUNTA(A491:I491)&gt;0),"",IF(OR(NOT(AND(ISNUMBER(G491),G491&gt;=DATE(1950,1,1),G491&lt;=DATE(2099,12,31))),NOT(AND(ISNUMBER(Dashboard!$B$4),Dashboard!$B$4&gt;=DATE(1950,1,1),Dashboard!$B$4&lt;=DATE(2099,12,31)))),"",IF(AND(H491&lt;&gt;"Closed",G491&lt;Dashboard!$B$4),"Yes","No")))</f>
        <v/>
      </c>
      <c r="L491" s="22" t="str">
        <f>IF(NOT(COUNTA(A491:I491)&gt;0),"",IF(LEN(A491)=0,"Check ID",IF(SUMPRODUCT(--($A$2:$A$501=A491))&gt;1,"Duplicate ID",IF(OR(LEN(B491)=0,LEN(C491)=0,LEN(E491)=0,NOT(OR(D491="Mechanical",D491="Electrical",D491="Plumbing",D491="Controls",D491="Other")),NOT(AND(ISNUMBER(F491),F491&gt;=DATE(1950,1,1),F491&lt;=DATE(2099,12,31))),NOT(AND(ISNUMBER(G491),G491&gt;=DATE(1950,1,1),G491&lt;=DATE(2099,12,31))),NOT(OR(H491="Open",H491="Ready for review",H491="Closed")),IF(AND(AND(ISNUMBER(F491),F491&gt;=DATE(1950,1,1),F491&lt;=DATE(2099,12,31)),AND(ISNUMBER(G491),G491&gt;=DATE(1950,1,1),G491&lt;=DATE(2099,12,31))),G491&lt;F491,FALSE),AND(H491="Closed",LEN(I491)=0),AND(LEN(I491)&gt;0,NOT(AND(ISNUMBER(I491),I491&gt;=DATE(1950,1,1),I491&lt;=DATE(2099,12,31)))),IF(AND(AND(ISNUMBER(I491),I491&gt;=DATE(1950,1,1),I491&lt;=DATE(2099,12,31)),AND(ISNUMBER(F491),F491&gt;=DATE(1950,1,1),F491&lt;=DATE(2099,12,31))),I491&lt;F491,FALSE)),"Check inputs","OK"))))</f>
        <v/>
      </c>
    </row>
    <row r="492" spans="1:12" x14ac:dyDescent="0.25">
      <c r="A492" s="16"/>
      <c r="B492" s="18"/>
      <c r="C492" s="18"/>
      <c r="D492" s="16"/>
      <c r="E492" s="16"/>
      <c r="F492" s="17"/>
      <c r="G492" s="17"/>
      <c r="H492" s="16"/>
      <c r="I492" s="17"/>
      <c r="J492" s="20" t="str">
        <f>IF(NOT(COUNTA(A492:I492)&gt;0),"",IF(NOT(AND(ISNUMBER(F492),F492&gt;=DATE(1950,1,1),F492&lt;=DATE(2099,12,31))),"",IF(H492="Closed",IF(AND(ISNUMBER(I492),I492&gt;=DATE(1950,1,1),I492&lt;=DATE(2099,12,31)),I492-F492,""),IF(AND(ISNUMBER(Dashboard!$B$4),Dashboard!$B$4&gt;=DATE(1950,1,1),Dashboard!$B$4&lt;=DATE(2099,12,31)),Dashboard!$B$4-F492,""))))</f>
        <v/>
      </c>
      <c r="K492" s="22" t="str">
        <f>IF(NOT(COUNTA(A492:I492)&gt;0),"",IF(OR(NOT(AND(ISNUMBER(G492),G492&gt;=DATE(1950,1,1),G492&lt;=DATE(2099,12,31))),NOT(AND(ISNUMBER(Dashboard!$B$4),Dashboard!$B$4&gt;=DATE(1950,1,1),Dashboard!$B$4&lt;=DATE(2099,12,31)))),"",IF(AND(H492&lt;&gt;"Closed",G492&lt;Dashboard!$B$4),"Yes","No")))</f>
        <v/>
      </c>
      <c r="L492" s="22" t="str">
        <f>IF(NOT(COUNTA(A492:I492)&gt;0),"",IF(LEN(A492)=0,"Check ID",IF(SUMPRODUCT(--($A$2:$A$501=A492))&gt;1,"Duplicate ID",IF(OR(LEN(B492)=0,LEN(C492)=0,LEN(E492)=0,NOT(OR(D492="Mechanical",D492="Electrical",D492="Plumbing",D492="Controls",D492="Other")),NOT(AND(ISNUMBER(F492),F492&gt;=DATE(1950,1,1),F492&lt;=DATE(2099,12,31))),NOT(AND(ISNUMBER(G492),G492&gt;=DATE(1950,1,1),G492&lt;=DATE(2099,12,31))),NOT(OR(H492="Open",H492="Ready for review",H492="Closed")),IF(AND(AND(ISNUMBER(F492),F492&gt;=DATE(1950,1,1),F492&lt;=DATE(2099,12,31)),AND(ISNUMBER(G492),G492&gt;=DATE(1950,1,1),G492&lt;=DATE(2099,12,31))),G492&lt;F492,FALSE),AND(H492="Closed",LEN(I492)=0),AND(LEN(I492)&gt;0,NOT(AND(ISNUMBER(I492),I492&gt;=DATE(1950,1,1),I492&lt;=DATE(2099,12,31)))),IF(AND(AND(ISNUMBER(I492),I492&gt;=DATE(1950,1,1),I492&lt;=DATE(2099,12,31)),AND(ISNUMBER(F492),F492&gt;=DATE(1950,1,1),F492&lt;=DATE(2099,12,31))),I492&lt;F492,FALSE)),"Check inputs","OK"))))</f>
        <v/>
      </c>
    </row>
    <row r="493" spans="1:12" x14ac:dyDescent="0.25">
      <c r="A493" s="16"/>
      <c r="B493" s="18"/>
      <c r="C493" s="18"/>
      <c r="D493" s="16"/>
      <c r="E493" s="16"/>
      <c r="F493" s="17"/>
      <c r="G493" s="17"/>
      <c r="H493" s="16"/>
      <c r="I493" s="17"/>
      <c r="J493" s="20" t="str">
        <f>IF(NOT(COUNTA(A493:I493)&gt;0),"",IF(NOT(AND(ISNUMBER(F493),F493&gt;=DATE(1950,1,1),F493&lt;=DATE(2099,12,31))),"",IF(H493="Closed",IF(AND(ISNUMBER(I493),I493&gt;=DATE(1950,1,1),I493&lt;=DATE(2099,12,31)),I493-F493,""),IF(AND(ISNUMBER(Dashboard!$B$4),Dashboard!$B$4&gt;=DATE(1950,1,1),Dashboard!$B$4&lt;=DATE(2099,12,31)),Dashboard!$B$4-F493,""))))</f>
        <v/>
      </c>
      <c r="K493" s="22" t="str">
        <f>IF(NOT(COUNTA(A493:I493)&gt;0),"",IF(OR(NOT(AND(ISNUMBER(G493),G493&gt;=DATE(1950,1,1),G493&lt;=DATE(2099,12,31))),NOT(AND(ISNUMBER(Dashboard!$B$4),Dashboard!$B$4&gt;=DATE(1950,1,1),Dashboard!$B$4&lt;=DATE(2099,12,31)))),"",IF(AND(H493&lt;&gt;"Closed",G493&lt;Dashboard!$B$4),"Yes","No")))</f>
        <v/>
      </c>
      <c r="L493" s="22" t="str">
        <f>IF(NOT(COUNTA(A493:I493)&gt;0),"",IF(LEN(A493)=0,"Check ID",IF(SUMPRODUCT(--($A$2:$A$501=A493))&gt;1,"Duplicate ID",IF(OR(LEN(B493)=0,LEN(C493)=0,LEN(E493)=0,NOT(OR(D493="Mechanical",D493="Electrical",D493="Plumbing",D493="Controls",D493="Other")),NOT(AND(ISNUMBER(F493),F493&gt;=DATE(1950,1,1),F493&lt;=DATE(2099,12,31))),NOT(AND(ISNUMBER(G493),G493&gt;=DATE(1950,1,1),G493&lt;=DATE(2099,12,31))),NOT(OR(H493="Open",H493="Ready for review",H493="Closed")),IF(AND(AND(ISNUMBER(F493),F493&gt;=DATE(1950,1,1),F493&lt;=DATE(2099,12,31)),AND(ISNUMBER(G493),G493&gt;=DATE(1950,1,1),G493&lt;=DATE(2099,12,31))),G493&lt;F493,FALSE),AND(H493="Closed",LEN(I493)=0),AND(LEN(I493)&gt;0,NOT(AND(ISNUMBER(I493),I493&gt;=DATE(1950,1,1),I493&lt;=DATE(2099,12,31)))),IF(AND(AND(ISNUMBER(I493),I493&gt;=DATE(1950,1,1),I493&lt;=DATE(2099,12,31)),AND(ISNUMBER(F493),F493&gt;=DATE(1950,1,1),F493&lt;=DATE(2099,12,31))),I493&lt;F493,FALSE)),"Check inputs","OK"))))</f>
        <v/>
      </c>
    </row>
    <row r="494" spans="1:12" x14ac:dyDescent="0.25">
      <c r="A494" s="16"/>
      <c r="B494" s="18"/>
      <c r="C494" s="18"/>
      <c r="D494" s="16"/>
      <c r="E494" s="16"/>
      <c r="F494" s="17"/>
      <c r="G494" s="17"/>
      <c r="H494" s="16"/>
      <c r="I494" s="17"/>
      <c r="J494" s="20" t="str">
        <f>IF(NOT(COUNTA(A494:I494)&gt;0),"",IF(NOT(AND(ISNUMBER(F494),F494&gt;=DATE(1950,1,1),F494&lt;=DATE(2099,12,31))),"",IF(H494="Closed",IF(AND(ISNUMBER(I494),I494&gt;=DATE(1950,1,1),I494&lt;=DATE(2099,12,31)),I494-F494,""),IF(AND(ISNUMBER(Dashboard!$B$4),Dashboard!$B$4&gt;=DATE(1950,1,1),Dashboard!$B$4&lt;=DATE(2099,12,31)),Dashboard!$B$4-F494,""))))</f>
        <v/>
      </c>
      <c r="K494" s="22" t="str">
        <f>IF(NOT(COUNTA(A494:I494)&gt;0),"",IF(OR(NOT(AND(ISNUMBER(G494),G494&gt;=DATE(1950,1,1),G494&lt;=DATE(2099,12,31))),NOT(AND(ISNUMBER(Dashboard!$B$4),Dashboard!$B$4&gt;=DATE(1950,1,1),Dashboard!$B$4&lt;=DATE(2099,12,31)))),"",IF(AND(H494&lt;&gt;"Closed",G494&lt;Dashboard!$B$4),"Yes","No")))</f>
        <v/>
      </c>
      <c r="L494" s="22" t="str">
        <f>IF(NOT(COUNTA(A494:I494)&gt;0),"",IF(LEN(A494)=0,"Check ID",IF(SUMPRODUCT(--($A$2:$A$501=A494))&gt;1,"Duplicate ID",IF(OR(LEN(B494)=0,LEN(C494)=0,LEN(E494)=0,NOT(OR(D494="Mechanical",D494="Electrical",D494="Plumbing",D494="Controls",D494="Other")),NOT(AND(ISNUMBER(F494),F494&gt;=DATE(1950,1,1),F494&lt;=DATE(2099,12,31))),NOT(AND(ISNUMBER(G494),G494&gt;=DATE(1950,1,1),G494&lt;=DATE(2099,12,31))),NOT(OR(H494="Open",H494="Ready for review",H494="Closed")),IF(AND(AND(ISNUMBER(F494),F494&gt;=DATE(1950,1,1),F494&lt;=DATE(2099,12,31)),AND(ISNUMBER(G494),G494&gt;=DATE(1950,1,1),G494&lt;=DATE(2099,12,31))),G494&lt;F494,FALSE),AND(H494="Closed",LEN(I494)=0),AND(LEN(I494)&gt;0,NOT(AND(ISNUMBER(I494),I494&gt;=DATE(1950,1,1),I494&lt;=DATE(2099,12,31)))),IF(AND(AND(ISNUMBER(I494),I494&gt;=DATE(1950,1,1),I494&lt;=DATE(2099,12,31)),AND(ISNUMBER(F494),F494&gt;=DATE(1950,1,1),F494&lt;=DATE(2099,12,31))),I494&lt;F494,FALSE)),"Check inputs","OK"))))</f>
        <v/>
      </c>
    </row>
    <row r="495" spans="1:12" x14ac:dyDescent="0.25">
      <c r="A495" s="16"/>
      <c r="B495" s="18"/>
      <c r="C495" s="18"/>
      <c r="D495" s="16"/>
      <c r="E495" s="16"/>
      <c r="F495" s="17"/>
      <c r="G495" s="17"/>
      <c r="H495" s="16"/>
      <c r="I495" s="17"/>
      <c r="J495" s="20" t="str">
        <f>IF(NOT(COUNTA(A495:I495)&gt;0),"",IF(NOT(AND(ISNUMBER(F495),F495&gt;=DATE(1950,1,1),F495&lt;=DATE(2099,12,31))),"",IF(H495="Closed",IF(AND(ISNUMBER(I495),I495&gt;=DATE(1950,1,1),I495&lt;=DATE(2099,12,31)),I495-F495,""),IF(AND(ISNUMBER(Dashboard!$B$4),Dashboard!$B$4&gt;=DATE(1950,1,1),Dashboard!$B$4&lt;=DATE(2099,12,31)),Dashboard!$B$4-F495,""))))</f>
        <v/>
      </c>
      <c r="K495" s="22" t="str">
        <f>IF(NOT(COUNTA(A495:I495)&gt;0),"",IF(OR(NOT(AND(ISNUMBER(G495),G495&gt;=DATE(1950,1,1),G495&lt;=DATE(2099,12,31))),NOT(AND(ISNUMBER(Dashboard!$B$4),Dashboard!$B$4&gt;=DATE(1950,1,1),Dashboard!$B$4&lt;=DATE(2099,12,31)))),"",IF(AND(H495&lt;&gt;"Closed",G495&lt;Dashboard!$B$4),"Yes","No")))</f>
        <v/>
      </c>
      <c r="L495" s="22" t="str">
        <f>IF(NOT(COUNTA(A495:I495)&gt;0),"",IF(LEN(A495)=0,"Check ID",IF(SUMPRODUCT(--($A$2:$A$501=A495))&gt;1,"Duplicate ID",IF(OR(LEN(B495)=0,LEN(C495)=0,LEN(E495)=0,NOT(OR(D495="Mechanical",D495="Electrical",D495="Plumbing",D495="Controls",D495="Other")),NOT(AND(ISNUMBER(F495),F495&gt;=DATE(1950,1,1),F495&lt;=DATE(2099,12,31))),NOT(AND(ISNUMBER(G495),G495&gt;=DATE(1950,1,1),G495&lt;=DATE(2099,12,31))),NOT(OR(H495="Open",H495="Ready for review",H495="Closed")),IF(AND(AND(ISNUMBER(F495),F495&gt;=DATE(1950,1,1),F495&lt;=DATE(2099,12,31)),AND(ISNUMBER(G495),G495&gt;=DATE(1950,1,1),G495&lt;=DATE(2099,12,31))),G495&lt;F495,FALSE),AND(H495="Closed",LEN(I495)=0),AND(LEN(I495)&gt;0,NOT(AND(ISNUMBER(I495),I495&gt;=DATE(1950,1,1),I495&lt;=DATE(2099,12,31)))),IF(AND(AND(ISNUMBER(I495),I495&gt;=DATE(1950,1,1),I495&lt;=DATE(2099,12,31)),AND(ISNUMBER(F495),F495&gt;=DATE(1950,1,1),F495&lt;=DATE(2099,12,31))),I495&lt;F495,FALSE)),"Check inputs","OK"))))</f>
        <v/>
      </c>
    </row>
    <row r="496" spans="1:12" x14ac:dyDescent="0.25">
      <c r="A496" s="16"/>
      <c r="B496" s="18"/>
      <c r="C496" s="18"/>
      <c r="D496" s="16"/>
      <c r="E496" s="16"/>
      <c r="F496" s="17"/>
      <c r="G496" s="17"/>
      <c r="H496" s="16"/>
      <c r="I496" s="17"/>
      <c r="J496" s="20" t="str">
        <f>IF(NOT(COUNTA(A496:I496)&gt;0),"",IF(NOT(AND(ISNUMBER(F496),F496&gt;=DATE(1950,1,1),F496&lt;=DATE(2099,12,31))),"",IF(H496="Closed",IF(AND(ISNUMBER(I496),I496&gt;=DATE(1950,1,1),I496&lt;=DATE(2099,12,31)),I496-F496,""),IF(AND(ISNUMBER(Dashboard!$B$4),Dashboard!$B$4&gt;=DATE(1950,1,1),Dashboard!$B$4&lt;=DATE(2099,12,31)),Dashboard!$B$4-F496,""))))</f>
        <v/>
      </c>
      <c r="K496" s="22" t="str">
        <f>IF(NOT(COUNTA(A496:I496)&gt;0),"",IF(OR(NOT(AND(ISNUMBER(G496),G496&gt;=DATE(1950,1,1),G496&lt;=DATE(2099,12,31))),NOT(AND(ISNUMBER(Dashboard!$B$4),Dashboard!$B$4&gt;=DATE(1950,1,1),Dashboard!$B$4&lt;=DATE(2099,12,31)))),"",IF(AND(H496&lt;&gt;"Closed",G496&lt;Dashboard!$B$4),"Yes","No")))</f>
        <v/>
      </c>
      <c r="L496" s="22" t="str">
        <f>IF(NOT(COUNTA(A496:I496)&gt;0),"",IF(LEN(A496)=0,"Check ID",IF(SUMPRODUCT(--($A$2:$A$501=A496))&gt;1,"Duplicate ID",IF(OR(LEN(B496)=0,LEN(C496)=0,LEN(E496)=0,NOT(OR(D496="Mechanical",D496="Electrical",D496="Plumbing",D496="Controls",D496="Other")),NOT(AND(ISNUMBER(F496),F496&gt;=DATE(1950,1,1),F496&lt;=DATE(2099,12,31))),NOT(AND(ISNUMBER(G496),G496&gt;=DATE(1950,1,1),G496&lt;=DATE(2099,12,31))),NOT(OR(H496="Open",H496="Ready for review",H496="Closed")),IF(AND(AND(ISNUMBER(F496),F496&gt;=DATE(1950,1,1),F496&lt;=DATE(2099,12,31)),AND(ISNUMBER(G496),G496&gt;=DATE(1950,1,1),G496&lt;=DATE(2099,12,31))),G496&lt;F496,FALSE),AND(H496="Closed",LEN(I496)=0),AND(LEN(I496)&gt;0,NOT(AND(ISNUMBER(I496),I496&gt;=DATE(1950,1,1),I496&lt;=DATE(2099,12,31)))),IF(AND(AND(ISNUMBER(I496),I496&gt;=DATE(1950,1,1),I496&lt;=DATE(2099,12,31)),AND(ISNUMBER(F496),F496&gt;=DATE(1950,1,1),F496&lt;=DATE(2099,12,31))),I496&lt;F496,FALSE)),"Check inputs","OK"))))</f>
        <v/>
      </c>
    </row>
    <row r="497" spans="1:12" x14ac:dyDescent="0.25">
      <c r="A497" s="16"/>
      <c r="B497" s="18"/>
      <c r="C497" s="18"/>
      <c r="D497" s="16"/>
      <c r="E497" s="16"/>
      <c r="F497" s="17"/>
      <c r="G497" s="17"/>
      <c r="H497" s="16"/>
      <c r="I497" s="17"/>
      <c r="J497" s="20" t="str">
        <f>IF(NOT(COUNTA(A497:I497)&gt;0),"",IF(NOT(AND(ISNUMBER(F497),F497&gt;=DATE(1950,1,1),F497&lt;=DATE(2099,12,31))),"",IF(H497="Closed",IF(AND(ISNUMBER(I497),I497&gt;=DATE(1950,1,1),I497&lt;=DATE(2099,12,31)),I497-F497,""),IF(AND(ISNUMBER(Dashboard!$B$4),Dashboard!$B$4&gt;=DATE(1950,1,1),Dashboard!$B$4&lt;=DATE(2099,12,31)),Dashboard!$B$4-F497,""))))</f>
        <v/>
      </c>
      <c r="K497" s="22" t="str">
        <f>IF(NOT(COUNTA(A497:I497)&gt;0),"",IF(OR(NOT(AND(ISNUMBER(G497),G497&gt;=DATE(1950,1,1),G497&lt;=DATE(2099,12,31))),NOT(AND(ISNUMBER(Dashboard!$B$4),Dashboard!$B$4&gt;=DATE(1950,1,1),Dashboard!$B$4&lt;=DATE(2099,12,31)))),"",IF(AND(H497&lt;&gt;"Closed",G497&lt;Dashboard!$B$4),"Yes","No")))</f>
        <v/>
      </c>
      <c r="L497" s="22" t="str">
        <f>IF(NOT(COUNTA(A497:I497)&gt;0),"",IF(LEN(A497)=0,"Check ID",IF(SUMPRODUCT(--($A$2:$A$501=A497))&gt;1,"Duplicate ID",IF(OR(LEN(B497)=0,LEN(C497)=0,LEN(E497)=0,NOT(OR(D497="Mechanical",D497="Electrical",D497="Plumbing",D497="Controls",D497="Other")),NOT(AND(ISNUMBER(F497),F497&gt;=DATE(1950,1,1),F497&lt;=DATE(2099,12,31))),NOT(AND(ISNUMBER(G497),G497&gt;=DATE(1950,1,1),G497&lt;=DATE(2099,12,31))),NOT(OR(H497="Open",H497="Ready for review",H497="Closed")),IF(AND(AND(ISNUMBER(F497),F497&gt;=DATE(1950,1,1),F497&lt;=DATE(2099,12,31)),AND(ISNUMBER(G497),G497&gt;=DATE(1950,1,1),G497&lt;=DATE(2099,12,31))),G497&lt;F497,FALSE),AND(H497="Closed",LEN(I497)=0),AND(LEN(I497)&gt;0,NOT(AND(ISNUMBER(I497),I497&gt;=DATE(1950,1,1),I497&lt;=DATE(2099,12,31)))),IF(AND(AND(ISNUMBER(I497),I497&gt;=DATE(1950,1,1),I497&lt;=DATE(2099,12,31)),AND(ISNUMBER(F497),F497&gt;=DATE(1950,1,1),F497&lt;=DATE(2099,12,31))),I497&lt;F497,FALSE)),"Check inputs","OK"))))</f>
        <v/>
      </c>
    </row>
    <row r="498" spans="1:12" x14ac:dyDescent="0.25">
      <c r="A498" s="16"/>
      <c r="B498" s="18"/>
      <c r="C498" s="18"/>
      <c r="D498" s="16"/>
      <c r="E498" s="16"/>
      <c r="F498" s="17"/>
      <c r="G498" s="17"/>
      <c r="H498" s="16"/>
      <c r="I498" s="17"/>
      <c r="J498" s="20" t="str">
        <f>IF(NOT(COUNTA(A498:I498)&gt;0),"",IF(NOT(AND(ISNUMBER(F498),F498&gt;=DATE(1950,1,1),F498&lt;=DATE(2099,12,31))),"",IF(H498="Closed",IF(AND(ISNUMBER(I498),I498&gt;=DATE(1950,1,1),I498&lt;=DATE(2099,12,31)),I498-F498,""),IF(AND(ISNUMBER(Dashboard!$B$4),Dashboard!$B$4&gt;=DATE(1950,1,1),Dashboard!$B$4&lt;=DATE(2099,12,31)),Dashboard!$B$4-F498,""))))</f>
        <v/>
      </c>
      <c r="K498" s="22" t="str">
        <f>IF(NOT(COUNTA(A498:I498)&gt;0),"",IF(OR(NOT(AND(ISNUMBER(G498),G498&gt;=DATE(1950,1,1),G498&lt;=DATE(2099,12,31))),NOT(AND(ISNUMBER(Dashboard!$B$4),Dashboard!$B$4&gt;=DATE(1950,1,1),Dashboard!$B$4&lt;=DATE(2099,12,31)))),"",IF(AND(H498&lt;&gt;"Closed",G498&lt;Dashboard!$B$4),"Yes","No")))</f>
        <v/>
      </c>
      <c r="L498" s="22" t="str">
        <f>IF(NOT(COUNTA(A498:I498)&gt;0),"",IF(LEN(A498)=0,"Check ID",IF(SUMPRODUCT(--($A$2:$A$501=A498))&gt;1,"Duplicate ID",IF(OR(LEN(B498)=0,LEN(C498)=0,LEN(E498)=0,NOT(OR(D498="Mechanical",D498="Electrical",D498="Plumbing",D498="Controls",D498="Other")),NOT(AND(ISNUMBER(F498),F498&gt;=DATE(1950,1,1),F498&lt;=DATE(2099,12,31))),NOT(AND(ISNUMBER(G498),G498&gt;=DATE(1950,1,1),G498&lt;=DATE(2099,12,31))),NOT(OR(H498="Open",H498="Ready for review",H498="Closed")),IF(AND(AND(ISNUMBER(F498),F498&gt;=DATE(1950,1,1),F498&lt;=DATE(2099,12,31)),AND(ISNUMBER(G498),G498&gt;=DATE(1950,1,1),G498&lt;=DATE(2099,12,31))),G498&lt;F498,FALSE),AND(H498="Closed",LEN(I498)=0),AND(LEN(I498)&gt;0,NOT(AND(ISNUMBER(I498),I498&gt;=DATE(1950,1,1),I498&lt;=DATE(2099,12,31)))),IF(AND(AND(ISNUMBER(I498),I498&gt;=DATE(1950,1,1),I498&lt;=DATE(2099,12,31)),AND(ISNUMBER(F498),F498&gt;=DATE(1950,1,1),F498&lt;=DATE(2099,12,31))),I498&lt;F498,FALSE)),"Check inputs","OK"))))</f>
        <v/>
      </c>
    </row>
    <row r="499" spans="1:12" x14ac:dyDescent="0.25">
      <c r="A499" s="16"/>
      <c r="B499" s="18"/>
      <c r="C499" s="18"/>
      <c r="D499" s="16"/>
      <c r="E499" s="16"/>
      <c r="F499" s="17"/>
      <c r="G499" s="17"/>
      <c r="H499" s="16"/>
      <c r="I499" s="17"/>
      <c r="J499" s="20" t="str">
        <f>IF(NOT(COUNTA(A499:I499)&gt;0),"",IF(NOT(AND(ISNUMBER(F499),F499&gt;=DATE(1950,1,1),F499&lt;=DATE(2099,12,31))),"",IF(H499="Closed",IF(AND(ISNUMBER(I499),I499&gt;=DATE(1950,1,1),I499&lt;=DATE(2099,12,31)),I499-F499,""),IF(AND(ISNUMBER(Dashboard!$B$4),Dashboard!$B$4&gt;=DATE(1950,1,1),Dashboard!$B$4&lt;=DATE(2099,12,31)),Dashboard!$B$4-F499,""))))</f>
        <v/>
      </c>
      <c r="K499" s="22" t="str">
        <f>IF(NOT(COUNTA(A499:I499)&gt;0),"",IF(OR(NOT(AND(ISNUMBER(G499),G499&gt;=DATE(1950,1,1),G499&lt;=DATE(2099,12,31))),NOT(AND(ISNUMBER(Dashboard!$B$4),Dashboard!$B$4&gt;=DATE(1950,1,1),Dashboard!$B$4&lt;=DATE(2099,12,31)))),"",IF(AND(H499&lt;&gt;"Closed",G499&lt;Dashboard!$B$4),"Yes","No")))</f>
        <v/>
      </c>
      <c r="L499" s="22" t="str">
        <f>IF(NOT(COUNTA(A499:I499)&gt;0),"",IF(LEN(A499)=0,"Check ID",IF(SUMPRODUCT(--($A$2:$A$501=A499))&gt;1,"Duplicate ID",IF(OR(LEN(B499)=0,LEN(C499)=0,LEN(E499)=0,NOT(OR(D499="Mechanical",D499="Electrical",D499="Plumbing",D499="Controls",D499="Other")),NOT(AND(ISNUMBER(F499),F499&gt;=DATE(1950,1,1),F499&lt;=DATE(2099,12,31))),NOT(AND(ISNUMBER(G499),G499&gt;=DATE(1950,1,1),G499&lt;=DATE(2099,12,31))),NOT(OR(H499="Open",H499="Ready for review",H499="Closed")),IF(AND(AND(ISNUMBER(F499),F499&gt;=DATE(1950,1,1),F499&lt;=DATE(2099,12,31)),AND(ISNUMBER(G499),G499&gt;=DATE(1950,1,1),G499&lt;=DATE(2099,12,31))),G499&lt;F499,FALSE),AND(H499="Closed",LEN(I499)=0),AND(LEN(I499)&gt;0,NOT(AND(ISNUMBER(I499),I499&gt;=DATE(1950,1,1),I499&lt;=DATE(2099,12,31)))),IF(AND(AND(ISNUMBER(I499),I499&gt;=DATE(1950,1,1),I499&lt;=DATE(2099,12,31)),AND(ISNUMBER(F499),F499&gt;=DATE(1950,1,1),F499&lt;=DATE(2099,12,31))),I499&lt;F499,FALSE)),"Check inputs","OK"))))</f>
        <v/>
      </c>
    </row>
    <row r="500" spans="1:12" x14ac:dyDescent="0.25">
      <c r="A500" s="16"/>
      <c r="B500" s="18"/>
      <c r="C500" s="18"/>
      <c r="D500" s="16"/>
      <c r="E500" s="16"/>
      <c r="F500" s="17"/>
      <c r="G500" s="17"/>
      <c r="H500" s="16"/>
      <c r="I500" s="17"/>
      <c r="J500" s="20" t="str">
        <f>IF(NOT(COUNTA(A500:I500)&gt;0),"",IF(NOT(AND(ISNUMBER(F500),F500&gt;=DATE(1950,1,1),F500&lt;=DATE(2099,12,31))),"",IF(H500="Closed",IF(AND(ISNUMBER(I500),I500&gt;=DATE(1950,1,1),I500&lt;=DATE(2099,12,31)),I500-F500,""),IF(AND(ISNUMBER(Dashboard!$B$4),Dashboard!$B$4&gt;=DATE(1950,1,1),Dashboard!$B$4&lt;=DATE(2099,12,31)),Dashboard!$B$4-F500,""))))</f>
        <v/>
      </c>
      <c r="K500" s="22" t="str">
        <f>IF(NOT(COUNTA(A500:I500)&gt;0),"",IF(OR(NOT(AND(ISNUMBER(G500),G500&gt;=DATE(1950,1,1),G500&lt;=DATE(2099,12,31))),NOT(AND(ISNUMBER(Dashboard!$B$4),Dashboard!$B$4&gt;=DATE(1950,1,1),Dashboard!$B$4&lt;=DATE(2099,12,31)))),"",IF(AND(H500&lt;&gt;"Closed",G500&lt;Dashboard!$B$4),"Yes","No")))</f>
        <v/>
      </c>
      <c r="L500" s="22" t="str">
        <f>IF(NOT(COUNTA(A500:I500)&gt;0),"",IF(LEN(A500)=0,"Check ID",IF(SUMPRODUCT(--($A$2:$A$501=A500))&gt;1,"Duplicate ID",IF(OR(LEN(B500)=0,LEN(C500)=0,LEN(E500)=0,NOT(OR(D500="Mechanical",D500="Electrical",D500="Plumbing",D500="Controls",D500="Other")),NOT(AND(ISNUMBER(F500),F500&gt;=DATE(1950,1,1),F500&lt;=DATE(2099,12,31))),NOT(AND(ISNUMBER(G500),G500&gt;=DATE(1950,1,1),G500&lt;=DATE(2099,12,31))),NOT(OR(H500="Open",H500="Ready for review",H500="Closed")),IF(AND(AND(ISNUMBER(F500),F500&gt;=DATE(1950,1,1),F500&lt;=DATE(2099,12,31)),AND(ISNUMBER(G500),G500&gt;=DATE(1950,1,1),G500&lt;=DATE(2099,12,31))),G500&lt;F500,FALSE),AND(H500="Closed",LEN(I500)=0),AND(LEN(I500)&gt;0,NOT(AND(ISNUMBER(I500),I500&gt;=DATE(1950,1,1),I500&lt;=DATE(2099,12,31)))),IF(AND(AND(ISNUMBER(I500),I500&gt;=DATE(1950,1,1),I500&lt;=DATE(2099,12,31)),AND(ISNUMBER(F500),F500&gt;=DATE(1950,1,1),F500&lt;=DATE(2099,12,31))),I500&lt;F500,FALSE)),"Check inputs","OK"))))</f>
        <v/>
      </c>
    </row>
    <row r="501" spans="1:12" x14ac:dyDescent="0.25">
      <c r="A501" s="16"/>
      <c r="B501" s="18"/>
      <c r="C501" s="18"/>
      <c r="D501" s="16"/>
      <c r="E501" s="16"/>
      <c r="F501" s="17"/>
      <c r="G501" s="17"/>
      <c r="H501" s="16"/>
      <c r="I501" s="17"/>
      <c r="J501" s="20" t="str">
        <f>IF(NOT(COUNTA(A501:I501)&gt;0),"",IF(NOT(AND(ISNUMBER(F501),F501&gt;=DATE(1950,1,1),F501&lt;=DATE(2099,12,31))),"",IF(H501="Closed",IF(AND(ISNUMBER(I501),I501&gt;=DATE(1950,1,1),I501&lt;=DATE(2099,12,31)),I501-F501,""),IF(AND(ISNUMBER(Dashboard!$B$4),Dashboard!$B$4&gt;=DATE(1950,1,1),Dashboard!$B$4&lt;=DATE(2099,12,31)),Dashboard!$B$4-F501,""))))</f>
        <v/>
      </c>
      <c r="K501" s="22" t="str">
        <f>IF(NOT(COUNTA(A501:I501)&gt;0),"",IF(OR(NOT(AND(ISNUMBER(G501),G501&gt;=DATE(1950,1,1),G501&lt;=DATE(2099,12,31))),NOT(AND(ISNUMBER(Dashboard!$B$4),Dashboard!$B$4&gt;=DATE(1950,1,1),Dashboard!$B$4&lt;=DATE(2099,12,31)))),"",IF(AND(H501&lt;&gt;"Closed",G501&lt;Dashboard!$B$4),"Yes","No")))</f>
        <v/>
      </c>
      <c r="L501" s="22" t="str">
        <f>IF(NOT(COUNTA(A501:I501)&gt;0),"",IF(LEN(A501)=0,"Check ID",IF(SUMPRODUCT(--($A$2:$A$501=A501))&gt;1,"Duplicate ID",IF(OR(LEN(B501)=0,LEN(C501)=0,LEN(E501)=0,NOT(OR(D501="Mechanical",D501="Electrical",D501="Plumbing",D501="Controls",D501="Other")),NOT(AND(ISNUMBER(F501),F501&gt;=DATE(1950,1,1),F501&lt;=DATE(2099,12,31))),NOT(AND(ISNUMBER(G501),G501&gt;=DATE(1950,1,1),G501&lt;=DATE(2099,12,31))),NOT(OR(H501="Open",H501="Ready for review",H501="Closed")),IF(AND(AND(ISNUMBER(F501),F501&gt;=DATE(1950,1,1),F501&lt;=DATE(2099,12,31)),AND(ISNUMBER(G501),G501&gt;=DATE(1950,1,1),G501&lt;=DATE(2099,12,31))),G501&lt;F501,FALSE),AND(H501="Closed",LEN(I501)=0),AND(LEN(I501)&gt;0,NOT(AND(ISNUMBER(I501),I501&gt;=DATE(1950,1,1),I501&lt;=DATE(2099,12,31)))),IF(AND(AND(ISNUMBER(I501),I501&gt;=DATE(1950,1,1),I501&lt;=DATE(2099,12,31)),AND(ISNUMBER(F501),F501&gt;=DATE(1950,1,1),F501&lt;=DATE(2099,12,31))),I501&lt;F501,FALSE)),"Check inputs","OK"))))</f>
        <v/>
      </c>
    </row>
  </sheetData>
  <conditionalFormatting sqref="L2:L501">
    <cfRule type="expression" dxfId="3" priority="1">
      <formula>AND(LEN(L2)&gt;0,L2&lt;&gt;"OK")</formula>
    </cfRule>
  </conditionalFormatting>
  <conditionalFormatting sqref="K2:K501">
    <cfRule type="expression" dxfId="4" priority="2">
      <formula>K2="Yes"</formula>
    </cfRule>
  </conditionalFormatting>
  <conditionalFormatting sqref="H2:H501">
    <cfRule type="expression" dxfId="5" priority="3">
      <formula>H2="Closed"</formula>
    </cfRule>
    <cfRule type="expression" dxfId="6" priority="4">
      <formula>H2="Ready for review"</formula>
    </cfRule>
  </conditionalFormatting>
  <dataValidations count="10">
    <dataValidation type="list" allowBlank="1" showErrorMessage="1" errorTitle="Trade" error="Choose one of: Mechanical, Electrical, Plumbing, Controls, Other" sqref="D10:D501">
      <formula1>"Mechanical,Electrical,Plumbing,Controls,Other"</formula1>
    </dataValidation>
    <dataValidation type="list" allowBlank="1" showErrorMessage="1" errorTitle="Trade" error="Choose one of: Mechanical, Electrical, Plumbing, Controls, Other" sqref="D2:D501">
      <formula1>"Mechanical,Electrical,Plumbing,Controls,Other"</formula1>
    </dataValidation>
    <dataValidation type="decimal" allowBlank="1" showErrorMessage="1" errorTitle="Invalid date added" error="Enter a date between 1950-01-01 and 2099-12-31, for example 2026-11-02." sqref="F10:F501">
      <formula1>18264</formula1>
      <formula2>73050</formula2>
    </dataValidation>
    <dataValidation type="decimal" allowBlank="1" showErrorMessage="1" errorTitle="Invalid date added" error="Enter a date between 1950-01-01 and 2099-12-31, for example 2026-11-02." sqref="F2:F501">
      <formula1>18264</formula1>
      <formula2>73050</formula2>
    </dataValidation>
    <dataValidation type="decimal" allowBlank="1" showErrorMessage="1" errorTitle="Invalid due date" error="Enter a date between 1950-01-01 and 2099-12-31, for example 2026-11-02." sqref="G10:G501">
      <formula1>18264</formula1>
      <formula2>73050</formula2>
    </dataValidation>
    <dataValidation type="decimal" allowBlank="1" showErrorMessage="1" errorTitle="Invalid due date" error="Enter a date between 1950-01-01 and 2099-12-31, for example 2026-11-02." sqref="G2:G501">
      <formula1>18264</formula1>
      <formula2>73050</formula2>
    </dataValidation>
    <dataValidation type="list" allowBlank="1" showErrorMessage="1" errorTitle="Status" error="Choose one of: Open, Ready for review, Closed" sqref="H10:H501">
      <formula1>"Open,Ready for review,Closed"</formula1>
    </dataValidation>
    <dataValidation type="list" allowBlank="1" showErrorMessage="1" errorTitle="Status" error="Choose one of: Open, Ready for review, Closed" sqref="H2:H501">
      <formula1>"Open,Ready for review,Closed"</formula1>
    </dataValidation>
    <dataValidation type="decimal" allowBlank="1" showErrorMessage="1" errorTitle="Invalid date closed" error="Enter a date between 1950-01-01 and 2099-12-31, for example 2026-11-02." sqref="I10:I501">
      <formula1>18264</formula1>
      <formula2>73050</formula2>
    </dataValidation>
    <dataValidation type="decimal" allowBlank="1" showErrorMessage="1" errorTitle="Invalid date closed" error="Enter a date between 1950-01-01 and 2099-12-31, for example 2026-11-02." sqref="I2:I501">
      <formula1>18264</formula1>
      <formula2>73050</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workbookViewId="0" showGridLines="0"/>
  </sheetViews>
  <sheetFormatPr defaultRowHeight="15" outlineLevelRow="0" outlineLevelCol="0" x14ac:dyDescent="55"/>
  <cols>
    <col min="1" max="1" width="28" customWidth="1"/>
    <col min="2" max="2" width="15" customWidth="1"/>
    <col min="3" max="3" width="62" customWidth="1"/>
  </cols>
  <sheetData>
    <row r="1" ht="30" customHeight="1" spans="1:3" x14ac:dyDescent="0.25">
      <c r="A1" s="23" t="s">
        <v>96</v>
      </c>
      <c r="B1" s="23"/>
      <c r="C1" s="23"/>
    </row>
    <row r="2" spans="1:3" x14ac:dyDescent="0.25">
      <c r="A2" s="24" t="s">
        <v>30</v>
      </c>
      <c r="B2" s="25" t="str">
        <f>IF(LEN('Change Orders'!$B$1)=0,"",'Change Orders'!$B$1)</f>
        <v>Riverside Medical Office Building, mechanical subcontract</v>
      </c>
      <c r="C2" s="25"/>
    </row>
    <row r="4" ht="32" customHeight="1" spans="1:3" x14ac:dyDescent="0.25">
      <c r="A4" s="26" t="s">
        <v>97</v>
      </c>
      <c r="B4" s="27">
        <v>46328</v>
      </c>
      <c r="C4" s="7" t="s">
        <v>98</v>
      </c>
    </row>
    <row r="6" ht="30" customHeight="1" spans="1:3" x14ac:dyDescent="0.25">
      <c r="A6" s="15" t="s">
        <v>99</v>
      </c>
      <c r="B6" s="15" t="s">
        <v>100</v>
      </c>
      <c r="C6" s="15" t="s">
        <v>101</v>
      </c>
    </row>
    <row r="7" ht="20" customHeight="1" spans="1:3" x14ac:dyDescent="0.25">
      <c r="A7" s="26" t="s">
        <v>32</v>
      </c>
      <c r="B7" s="28">
        <f>IF($B$20&lt;&gt;0,"Check data",'Change Orders'!$B$2)</f>
        <v>486500</v>
      </c>
      <c r="C7" s="7" t="s">
        <v>102</v>
      </c>
    </row>
    <row r="8" ht="20" customHeight="1" spans="1:3" x14ac:dyDescent="0.25">
      <c r="A8" s="26" t="s">
        <v>103</v>
      </c>
      <c r="B8" s="28">
        <f>IF($B$20&lt;&gt;0,"Check data",SUMIFS('Change Orders'!$G$5:$G$501,'Change Orders'!$F$5:$F$501,"Approved"))</f>
        <v>11150</v>
      </c>
      <c r="C8" s="7" t="s">
        <v>104</v>
      </c>
    </row>
    <row r="9" ht="20" customHeight="1" spans="1:3" x14ac:dyDescent="0.25">
      <c r="A9" s="26" t="s">
        <v>105</v>
      </c>
      <c r="B9" s="28">
        <f>IF($B$20&lt;&gt;0,"Check data",'Change Orders'!$B$2+SUMIFS('Change Orders'!$G$5:$G$501,'Change Orders'!$F$5:$F$501,"Approved"))</f>
        <v>497650</v>
      </c>
      <c r="C9" s="7" t="s">
        <v>106</v>
      </c>
    </row>
    <row r="10" ht="30" customHeight="1" spans="1:3" x14ac:dyDescent="0.25">
      <c r="A10" s="26" t="s">
        <v>107</v>
      </c>
      <c r="B10" s="29">
        <f>IF($B$20&lt;&gt;0,"Check data",IF('Change Orders'!$B$2=0,"n/a",SUMIFS('Change Orders'!$G$5:$G$501,'Change Orders'!$F$5:$F$501,"Approved")/'Change Orders'!$B$2))</f>
        <v>0.0229188078108941</v>
      </c>
      <c r="C10" s="7" t="s">
        <v>108</v>
      </c>
    </row>
    <row r="11" ht="20" customHeight="1" spans="1:3" x14ac:dyDescent="0.25">
      <c r="A11" s="26" t="s">
        <v>109</v>
      </c>
      <c r="B11" s="30">
        <f>IF($B$20&lt;&gt;0,"Check data",COUNTIFS('Change Orders'!$F$5:$F$501,"Pending"))</f>
        <v>2</v>
      </c>
      <c r="C11" s="7" t="s">
        <v>110</v>
      </c>
    </row>
    <row r="12" ht="30" customHeight="1" spans="1:3" x14ac:dyDescent="0.25">
      <c r="A12" s="26" t="s">
        <v>111</v>
      </c>
      <c r="B12" s="28">
        <f>IF($B$20&lt;&gt;0,"Check data",SUMIFS('Change Orders'!$E$5:$E$501,'Change Orders'!$F$5:$F$501,"Pending"))</f>
        <v>12050</v>
      </c>
      <c r="C12" s="7" t="s">
        <v>112</v>
      </c>
    </row>
    <row r="13" ht="30" customHeight="1" spans="1:3" x14ac:dyDescent="0.25">
      <c r="A13" s="26" t="s">
        <v>113</v>
      </c>
      <c r="B13" s="29">
        <f>IF($B$20&lt;&gt;0,"Check data",IF(COUNTIFS('Change Orders'!$F$5:$F$501,"Approved")+COUNTIFS('Change Orders'!$F$5:$F$501,"Rejected")=0,"n/a",COUNTIFS('Change Orders'!$F$5:$F$501,"Approved")/(COUNTIFS('Change Orders'!$F$5:$F$501,"Approved")+COUNTIFS('Change Orders'!$F$5:$F$501,"Rejected"))))</f>
        <v>0.75</v>
      </c>
      <c r="C13" s="7" t="s">
        <v>114</v>
      </c>
    </row>
    <row r="14" ht="30" customHeight="1" spans="1:3" x14ac:dyDescent="0.25">
      <c r="A14" s="26" t="s">
        <v>115</v>
      </c>
      <c r="B14" s="31">
        <f>IF($B$20&lt;&gt;0,"Check data",IF(COUNTIFS('Change Orders'!$F$5:$F$501,"Approved")=0,"n/a",SUMIFS('Change Orders'!$I$5:$I$501,'Change Orders'!$F$5:$F$501,"Approved")/COUNTIFS('Change Orders'!$F$5:$F$501,"Approved")))</f>
        <v>12</v>
      </c>
      <c r="C14" s="7" t="s">
        <v>116</v>
      </c>
    </row>
    <row r="15" ht="30" customHeight="1" spans="1:3" x14ac:dyDescent="0.25">
      <c r="A15" s="26" t="s">
        <v>117</v>
      </c>
      <c r="B15" s="30">
        <f>IF($B$20&lt;&gt;0,"Check data",_xlfn.MAXIFS('Change Orders'!$I$5:$I$501,'Change Orders'!$F$5:$F$501,"Pending"))</f>
        <v>25</v>
      </c>
      <c r="C15" s="7" t="s">
        <v>118</v>
      </c>
    </row>
    <row r="16" ht="20" customHeight="1" spans="1:3" x14ac:dyDescent="0.25">
      <c r="A16" s="26" t="s">
        <v>119</v>
      </c>
      <c r="B16" s="30">
        <f>SUMPRODUCT(--('Punch List'!$L$2:$L$501&lt;&gt;""))</f>
        <v>8</v>
      </c>
      <c r="C16" s="7" t="s">
        <v>120</v>
      </c>
    </row>
    <row r="17" ht="20" customHeight="1" spans="1:3" x14ac:dyDescent="0.25">
      <c r="A17" s="26" t="s">
        <v>121</v>
      </c>
      <c r="B17" s="30">
        <f>IF($B$20&lt;&gt;0,"Check data",SUMPRODUCT(('Punch List'!$L$2:$L$501&lt;&gt;"")*('Punch List'!$H$2:$H$501&lt;&gt;"Closed")))</f>
        <v>5</v>
      </c>
      <c r="C17" s="7" t="s">
        <v>122</v>
      </c>
    </row>
    <row r="18" ht="20" customHeight="1" spans="1:3" x14ac:dyDescent="0.25">
      <c r="A18" s="26" t="s">
        <v>123</v>
      </c>
      <c r="B18" s="30">
        <f>IF($B$20&lt;&gt;0,"Check data",COUNTIFS('Punch List'!$K$2:$K$501,"Yes"))</f>
        <v>2</v>
      </c>
      <c r="C18" s="7" t="s">
        <v>124</v>
      </c>
    </row>
    <row r="19" ht="20" customHeight="1" spans="1:3" x14ac:dyDescent="0.25">
      <c r="A19" s="26" t="s">
        <v>125</v>
      </c>
      <c r="B19" s="29">
        <f>IF($B$20&lt;&gt;0,"Check data",IF(B16=0,"n/a",SUMPRODUCT(('Punch List'!$L$2:$L$501&lt;&gt;"")*('Punch List'!$H$2:$H$501="Closed"))/B16))</f>
        <v>0.375</v>
      </c>
      <c r="C19" s="7" t="s">
        <v>126</v>
      </c>
    </row>
    <row r="20" ht="30" customHeight="1" spans="1:3" x14ac:dyDescent="0.25">
      <c r="A20" s="26" t="s">
        <v>127</v>
      </c>
      <c r="B20" s="30">
        <f>SUMPRODUCT(('Change Orders'!$K$5:$K$501&lt;&gt;"")*('Change Orders'!$K$5:$K$501&lt;&gt;"OK"))+SUMPRODUCT(('Punch List'!$L$2:$L$501&lt;&gt;"")*('Punch List'!$L$2:$L$501&lt;&gt;"OK"))+IF(AND(ISNUMBER('Change Orders'!$B$2),'Change Orders'!$B$2&gt;=0,'Change Orders'!$B$2&lt;=1000000000),0,1)+IF(AND(ISNUMBER(Dashboard!$B$4),Dashboard!$B$4&gt;=DATE(1950,1,1),Dashboard!$B$4&lt;=DATE(2099,12,31)),0,1)</f>
        <v>0</v>
      </c>
      <c r="C20" s="7" t="s">
        <v>128</v>
      </c>
    </row>
    <row r="21" ht="30" customHeight="1" spans="1:3" x14ac:dyDescent="0.25">
      <c r="A21" s="26" t="s">
        <v>129</v>
      </c>
      <c r="B21" s="32" t="str">
        <f>IF($B$20=0,"OK","Check data")</f>
        <v>OK</v>
      </c>
      <c r="C21" s="7" t="s">
        <v>130</v>
      </c>
    </row>
    <row r="23" ht="30" customHeight="1" spans="1:3" x14ac:dyDescent="0.25">
      <c r="A23" s="33" t="s">
        <v>29</v>
      </c>
      <c r="B23" s="33"/>
      <c r="C23" s="33"/>
    </row>
  </sheetData>
  <mergeCells count="3">
    <mergeCell ref="A1:C1"/>
    <mergeCell ref="B2:C2"/>
    <mergeCell ref="A23:C23"/>
  </mergeCells>
  <conditionalFormatting sqref="B21">
    <cfRule type="expression" dxfId="7" priority="1">
      <formula>B21="OK"</formula>
    </cfRule>
    <cfRule type="expression" dxfId="8" priority="2">
      <formula>B21&lt;&gt;"OK"</formula>
    </cfRule>
  </conditionalFormatting>
  <dataValidations count="1">
    <dataValidation type="decimal" allowBlank="1" showErrorMessage="1" errorTitle="Invalid as-of date" error="Enter a date between 1950-01-01 and 2099-12-31, for example 2026-11-02." sqref="B4">
      <formula1>18264</formula1>
      <formula2>73050</formula2>
    </dataValidation>
  </dataValidations>
  <hyperlinks>
    <hyperlink ref="A23"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Change Orders</vt:lpstr>
      <vt:lpstr>Punch List</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Field Service Software IO</dc:creator>
  <dc:title/>
  <dc:subject/>
  <dc:description/>
  <cp:keywords/>
  <cp:category/>
  <cp:lastModifiedBy>Field Service Software IO template generator</cp:lastModifiedBy>
  <dcterms:created xsi:type="dcterms:W3CDTF">2026-11-04T12:33:00Z</dcterms:created>
  <dcterms:modified xsi:type="dcterms:W3CDTF">2026-11-04T12:33:00Z</dcterms:modified>
</cp:coreProperties>
</file>